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janzu\Investorské rozpočty -  práce\Strnad\Střecha - ZŠ T.G.Masaryka Náchod\vyšší střecha\"/>
    </mc:Choice>
  </mc:AlternateContent>
  <bookViews>
    <workbookView xWindow="0" yWindow="0" windowWidth="0" windowHeight="0"/>
  </bookViews>
  <sheets>
    <sheet name="Rekapitulace stavby" sheetId="1" r:id="rId1"/>
    <sheet name="SO01_a - Bourací práce" sheetId="2" r:id="rId2"/>
    <sheet name="SO01_b - Architektonicko ..." sheetId="3" r:id="rId3"/>
    <sheet name="SO01_d - Elektromontáže -..." sheetId="4" r:id="rId4"/>
    <sheet name="VRN - Vedlejší rozpočtové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'SO01_a - Bourací práce'!$C$84:$K$136</definedName>
    <definedName name="_xlnm.Print_Area" localSheetId="1">'SO01_a - Bourací práce'!$C$4:$J$39,'SO01_a - Bourací práce'!$C$45:$J$66,'SO01_a - Bourací práce'!$C$72:$K$136</definedName>
    <definedName name="_xlnm.Print_Titles" localSheetId="1">'SO01_a - Bourací práce'!$84:$84</definedName>
    <definedName name="_xlnm._FilterDatabase" localSheetId="2" hidden="1">'SO01_b - Architektonicko ...'!$C$87:$K$216</definedName>
    <definedName name="_xlnm.Print_Area" localSheetId="2">'SO01_b - Architektonicko ...'!$C$4:$J$39,'SO01_b - Architektonicko ...'!$C$45:$J$69,'SO01_b - Architektonicko ...'!$C$75:$K$216</definedName>
    <definedName name="_xlnm.Print_Titles" localSheetId="2">'SO01_b - Architektonicko ...'!$87:$87</definedName>
    <definedName name="_xlnm._FilterDatabase" localSheetId="3" hidden="1">'SO01_d - Elektromontáže -...'!$C$83:$K$108</definedName>
    <definedName name="_xlnm.Print_Area" localSheetId="3">'SO01_d - Elektromontáže -...'!$C$4:$J$39,'SO01_d - Elektromontáže -...'!$C$45:$J$65,'SO01_d - Elektromontáže -...'!$C$71:$K$108</definedName>
    <definedName name="_xlnm.Print_Titles" localSheetId="3">'SO01_d - Elektromontáže -...'!$83:$83</definedName>
    <definedName name="_xlnm._FilterDatabase" localSheetId="4" hidden="1">'VRN - Vedlejší rozpočtové...'!$C$81:$K$88</definedName>
    <definedName name="_xlnm.Print_Area" localSheetId="4">'VRN - Vedlejší rozpočtové...'!$C$4:$J$39,'VRN - Vedlejší rozpočtové...'!$C$45:$J$63,'VRN - Vedlejší rozpočtové...'!$C$69:$K$88</definedName>
    <definedName name="_xlnm.Print_Titles" localSheetId="4">'VRN - Vedlejší rozpočtové...'!$81:$81</definedName>
    <definedName name="_xlnm.Print_Area" localSheetId="5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5" l="1" r="J37"/>
  <c r="J36"/>
  <c i="1" r="AY58"/>
  <c i="5" r="J35"/>
  <c i="1" r="AX58"/>
  <c i="5" r="BI88"/>
  <c r="BH88"/>
  <c r="BG88"/>
  <c r="BF88"/>
  <c r="T88"/>
  <c r="T87"/>
  <c r="R88"/>
  <c r="R87"/>
  <c r="P88"/>
  <c r="P87"/>
  <c r="BI86"/>
  <c r="BH86"/>
  <c r="BG86"/>
  <c r="BF86"/>
  <c r="T86"/>
  <c r="R86"/>
  <c r="P86"/>
  <c r="BI85"/>
  <c r="BH85"/>
  <c r="BG85"/>
  <c r="BF85"/>
  <c r="T85"/>
  <c r="R85"/>
  <c r="P85"/>
  <c r="J79"/>
  <c r="J78"/>
  <c r="F78"/>
  <c r="F76"/>
  <c r="E74"/>
  <c r="J55"/>
  <c r="J54"/>
  <c r="F54"/>
  <c r="F52"/>
  <c r="E50"/>
  <c r="J18"/>
  <c r="E18"/>
  <c r="F79"/>
  <c r="J17"/>
  <c r="J12"/>
  <c r="J76"/>
  <c r="E7"/>
  <c r="E72"/>
  <c i="4" r="J37"/>
  <c r="J36"/>
  <c i="1" r="AY57"/>
  <c i="4" r="J35"/>
  <c i="1" r="AX57"/>
  <c i="4"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8"/>
  <c r="BH88"/>
  <c r="BG88"/>
  <c r="BF88"/>
  <c r="T88"/>
  <c r="R88"/>
  <c r="P88"/>
  <c r="BI87"/>
  <c r="BH87"/>
  <c r="BG87"/>
  <c r="BF87"/>
  <c r="T87"/>
  <c r="R87"/>
  <c r="P87"/>
  <c r="F78"/>
  <c r="E76"/>
  <c r="F52"/>
  <c r="E50"/>
  <c r="J24"/>
  <c r="E24"/>
  <c r="J81"/>
  <c r="J23"/>
  <c r="J21"/>
  <c r="E21"/>
  <c r="J80"/>
  <c r="J20"/>
  <c r="J18"/>
  <c r="E18"/>
  <c r="F81"/>
  <c r="J17"/>
  <c r="J15"/>
  <c r="E15"/>
  <c r="F80"/>
  <c r="J14"/>
  <c r="J12"/>
  <c r="J78"/>
  <c r="E7"/>
  <c r="E74"/>
  <c i="3" r="J37"/>
  <c r="J36"/>
  <c i="1" r="AY56"/>
  <c i="3" r="J35"/>
  <c i="1" r="AX56"/>
  <c i="3" r="BI216"/>
  <c r="BH216"/>
  <c r="BG216"/>
  <c r="BF216"/>
  <c r="T216"/>
  <c r="R216"/>
  <c r="P216"/>
  <c r="BI215"/>
  <c r="BH215"/>
  <c r="BG215"/>
  <c r="BF215"/>
  <c r="T215"/>
  <c r="R215"/>
  <c r="P215"/>
  <c r="BI214"/>
  <c r="BH214"/>
  <c r="BG214"/>
  <c r="BF214"/>
  <c r="T214"/>
  <c r="R214"/>
  <c r="P214"/>
  <c r="BI213"/>
  <c r="BH213"/>
  <c r="BG213"/>
  <c r="BF213"/>
  <c r="T213"/>
  <c r="R213"/>
  <c r="P213"/>
  <c r="BI212"/>
  <c r="BH212"/>
  <c r="BG212"/>
  <c r="BF212"/>
  <c r="T212"/>
  <c r="R212"/>
  <c r="P212"/>
  <c r="BI211"/>
  <c r="BH211"/>
  <c r="BG211"/>
  <c r="BF211"/>
  <c r="T211"/>
  <c r="R211"/>
  <c r="P211"/>
  <c r="BI210"/>
  <c r="BH210"/>
  <c r="BG210"/>
  <c r="BF210"/>
  <c r="T210"/>
  <c r="R210"/>
  <c r="P210"/>
  <c r="BI205"/>
  <c r="BH205"/>
  <c r="BG205"/>
  <c r="BF205"/>
  <c r="T205"/>
  <c r="R205"/>
  <c r="P205"/>
  <c r="BI203"/>
  <c r="BH203"/>
  <c r="BG203"/>
  <c r="BF203"/>
  <c r="T203"/>
  <c r="R203"/>
  <c r="P203"/>
  <c r="BI202"/>
  <c r="BH202"/>
  <c r="BG202"/>
  <c r="BF202"/>
  <c r="T202"/>
  <c r="R202"/>
  <c r="P202"/>
  <c r="BI200"/>
  <c r="BH200"/>
  <c r="BG200"/>
  <c r="BF200"/>
  <c r="T200"/>
  <c r="R200"/>
  <c r="P200"/>
  <c r="BI199"/>
  <c r="BH199"/>
  <c r="BG199"/>
  <c r="BF199"/>
  <c r="T199"/>
  <c r="R199"/>
  <c r="P199"/>
  <c r="BI198"/>
  <c r="BH198"/>
  <c r="BG198"/>
  <c r="BF198"/>
  <c r="T198"/>
  <c r="R198"/>
  <c r="P198"/>
  <c r="BI197"/>
  <c r="BH197"/>
  <c r="BG197"/>
  <c r="BF197"/>
  <c r="T197"/>
  <c r="R197"/>
  <c r="P197"/>
  <c r="BI195"/>
  <c r="BH195"/>
  <c r="BG195"/>
  <c r="BF195"/>
  <c r="T195"/>
  <c r="R195"/>
  <c r="P195"/>
  <c r="BI194"/>
  <c r="BH194"/>
  <c r="BG194"/>
  <c r="BF194"/>
  <c r="T194"/>
  <c r="R194"/>
  <c r="P194"/>
  <c r="BI192"/>
  <c r="BH192"/>
  <c r="BG192"/>
  <c r="BF192"/>
  <c r="T192"/>
  <c r="R192"/>
  <c r="P192"/>
  <c r="BI191"/>
  <c r="BH191"/>
  <c r="BG191"/>
  <c r="BF191"/>
  <c r="T191"/>
  <c r="R191"/>
  <c r="P191"/>
  <c r="BI190"/>
  <c r="BH190"/>
  <c r="BG190"/>
  <c r="BF190"/>
  <c r="T190"/>
  <c r="R190"/>
  <c r="P190"/>
  <c r="BI188"/>
  <c r="BH188"/>
  <c r="BG188"/>
  <c r="BF188"/>
  <c r="T188"/>
  <c r="R188"/>
  <c r="P188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79"/>
  <c r="BH179"/>
  <c r="BG179"/>
  <c r="BF179"/>
  <c r="T179"/>
  <c r="R179"/>
  <c r="P179"/>
  <c r="BI174"/>
  <c r="BH174"/>
  <c r="BG174"/>
  <c r="BF174"/>
  <c r="T174"/>
  <c r="R174"/>
  <c r="P174"/>
  <c r="BI171"/>
  <c r="BH171"/>
  <c r="BG171"/>
  <c r="BF171"/>
  <c r="T171"/>
  <c r="R171"/>
  <c r="P171"/>
  <c r="BI168"/>
  <c r="BH168"/>
  <c r="BG168"/>
  <c r="BF168"/>
  <c r="T168"/>
  <c r="R168"/>
  <c r="P168"/>
  <c r="BI165"/>
  <c r="BH165"/>
  <c r="BG165"/>
  <c r="BF165"/>
  <c r="T165"/>
  <c r="R165"/>
  <c r="P165"/>
  <c r="BI160"/>
  <c r="BH160"/>
  <c r="BG160"/>
  <c r="BF160"/>
  <c r="T160"/>
  <c r="R160"/>
  <c r="P160"/>
  <c r="BI155"/>
  <c r="BH155"/>
  <c r="BG155"/>
  <c r="BF155"/>
  <c r="T155"/>
  <c r="R155"/>
  <c r="P155"/>
  <c r="BI152"/>
  <c r="BH152"/>
  <c r="BG152"/>
  <c r="BF152"/>
  <c r="T152"/>
  <c r="R152"/>
  <c r="P152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2"/>
  <c r="BH142"/>
  <c r="BG142"/>
  <c r="BF142"/>
  <c r="T142"/>
  <c r="R142"/>
  <c r="P142"/>
  <c r="BI141"/>
  <c r="BH141"/>
  <c r="BG141"/>
  <c r="BF141"/>
  <c r="T141"/>
  <c r="R141"/>
  <c r="P141"/>
  <c r="BI139"/>
  <c r="BH139"/>
  <c r="BG139"/>
  <c r="BF139"/>
  <c r="T139"/>
  <c r="R139"/>
  <c r="P139"/>
  <c r="BI137"/>
  <c r="BH137"/>
  <c r="BG137"/>
  <c r="BF137"/>
  <c r="T137"/>
  <c r="R137"/>
  <c r="P137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22"/>
  <c r="BH122"/>
  <c r="BG122"/>
  <c r="BF122"/>
  <c r="T122"/>
  <c r="R122"/>
  <c r="P122"/>
  <c r="BI120"/>
  <c r="BH120"/>
  <c r="BG120"/>
  <c r="BF120"/>
  <c r="T120"/>
  <c r="R120"/>
  <c r="P120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1"/>
  <c r="BH111"/>
  <c r="BG111"/>
  <c r="BF111"/>
  <c r="T111"/>
  <c r="R111"/>
  <c r="P111"/>
  <c r="BI109"/>
  <c r="BH109"/>
  <c r="BG109"/>
  <c r="BF109"/>
  <c r="T109"/>
  <c r="R109"/>
  <c r="P109"/>
  <c r="BI104"/>
  <c r="BH104"/>
  <c r="BG104"/>
  <c r="BF104"/>
  <c r="T104"/>
  <c r="R104"/>
  <c r="P104"/>
  <c r="BI102"/>
  <c r="BH102"/>
  <c r="BG102"/>
  <c r="BF102"/>
  <c r="T102"/>
  <c r="R102"/>
  <c r="P102"/>
  <c r="BI101"/>
  <c r="BH101"/>
  <c r="BG101"/>
  <c r="BF101"/>
  <c r="T101"/>
  <c r="R101"/>
  <c r="P101"/>
  <c r="BI99"/>
  <c r="BH99"/>
  <c r="BG99"/>
  <c r="BF99"/>
  <c r="T99"/>
  <c r="R99"/>
  <c r="P99"/>
  <c r="BI96"/>
  <c r="BH96"/>
  <c r="BG96"/>
  <c r="BF96"/>
  <c r="T96"/>
  <c r="R96"/>
  <c r="P96"/>
  <c r="BI93"/>
  <c r="BH93"/>
  <c r="BG93"/>
  <c r="BF93"/>
  <c r="T93"/>
  <c r="R93"/>
  <c r="P93"/>
  <c r="BI91"/>
  <c r="BH91"/>
  <c r="BG91"/>
  <c r="BF91"/>
  <c r="T91"/>
  <c r="R91"/>
  <c r="P91"/>
  <c r="J85"/>
  <c r="J84"/>
  <c r="F84"/>
  <c r="F82"/>
  <c r="E80"/>
  <c r="J55"/>
  <c r="J54"/>
  <c r="F54"/>
  <c r="F52"/>
  <c r="E50"/>
  <c r="J18"/>
  <c r="E18"/>
  <c r="F85"/>
  <c r="J17"/>
  <c r="J12"/>
  <c r="J82"/>
  <c r="E7"/>
  <c r="E78"/>
  <c i="2" r="J37"/>
  <c r="J36"/>
  <c i="1" r="AY55"/>
  <c i="2" r="J35"/>
  <c i="1" r="AX55"/>
  <c i="2" r="BI135"/>
  <c r="BH135"/>
  <c r="BG135"/>
  <c r="BF135"/>
  <c r="T135"/>
  <c r="R135"/>
  <c r="P135"/>
  <c r="BI134"/>
  <c r="BH134"/>
  <c r="BG134"/>
  <c r="BF134"/>
  <c r="T134"/>
  <c r="R134"/>
  <c r="P134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1"/>
  <c r="BH121"/>
  <c r="BG121"/>
  <c r="BF121"/>
  <c r="T121"/>
  <c r="R121"/>
  <c r="P121"/>
  <c r="BI115"/>
  <c r="BH115"/>
  <c r="BG115"/>
  <c r="BF115"/>
  <c r="T115"/>
  <c r="R115"/>
  <c r="P115"/>
  <c r="BI111"/>
  <c r="BH111"/>
  <c r="BG111"/>
  <c r="BF111"/>
  <c r="T111"/>
  <c r="R111"/>
  <c r="P111"/>
  <c r="BI107"/>
  <c r="BH107"/>
  <c r="BG107"/>
  <c r="BF107"/>
  <c r="T107"/>
  <c r="R107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0"/>
  <c r="BH90"/>
  <c r="BG90"/>
  <c r="BF90"/>
  <c r="T90"/>
  <c r="R90"/>
  <c r="P90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55"/>
  <c r="J17"/>
  <c r="J12"/>
  <c r="J79"/>
  <c r="E7"/>
  <c r="E48"/>
  <c i="1" r="L50"/>
  <c r="AM50"/>
  <c r="AM49"/>
  <c r="L49"/>
  <c r="AM47"/>
  <c r="L47"/>
  <c r="L45"/>
  <c r="L44"/>
  <c i="5" r="J88"/>
  <c r="BK86"/>
  <c r="BK85"/>
  <c i="4" r="J108"/>
  <c r="J107"/>
  <c r="J106"/>
  <c r="J105"/>
  <c r="BK103"/>
  <c r="BK102"/>
  <c r="J101"/>
  <c r="J100"/>
  <c r="J98"/>
  <c r="J97"/>
  <c r="BK96"/>
  <c r="BK95"/>
  <c r="BK94"/>
  <c r="J93"/>
  <c r="J92"/>
  <c r="BK91"/>
  <c r="BK90"/>
  <c r="BK88"/>
  <c r="BK87"/>
  <c i="3" r="BK216"/>
  <c r="BK215"/>
  <c r="J214"/>
  <c r="BK213"/>
  <c r="BK212"/>
  <c r="BK211"/>
  <c r="BK210"/>
  <c r="BK205"/>
  <c r="BK203"/>
  <c r="BK202"/>
  <c r="BK200"/>
  <c r="BK199"/>
  <c r="BK198"/>
  <c r="BK197"/>
  <c r="J195"/>
  <c r="J194"/>
  <c r="BK192"/>
  <c r="BK191"/>
  <c r="J190"/>
  <c r="J188"/>
  <c r="BK187"/>
  <c r="BK185"/>
  <c r="BK183"/>
  <c r="BK179"/>
  <c r="BK174"/>
  <c r="J171"/>
  <c r="BK168"/>
  <c r="BK165"/>
  <c r="J160"/>
  <c r="BK155"/>
  <c r="BK152"/>
  <c r="J149"/>
  <c r="J148"/>
  <c r="J146"/>
  <c r="J145"/>
  <c r="BK144"/>
  <c r="J142"/>
  <c r="J141"/>
  <c r="J139"/>
  <c r="J137"/>
  <c r="J135"/>
  <c r="J134"/>
  <c r="BK133"/>
  <c r="BK132"/>
  <c r="J130"/>
  <c r="J128"/>
  <c r="J125"/>
  <c r="J123"/>
  <c r="BK122"/>
  <c r="BK120"/>
  <c r="BK116"/>
  <c r="J114"/>
  <c r="J112"/>
  <c r="J111"/>
  <c r="J109"/>
  <c r="BK104"/>
  <c r="J102"/>
  <c r="J101"/>
  <c r="J99"/>
  <c r="J96"/>
  <c r="J93"/>
  <c r="J91"/>
  <c i="2" r="J135"/>
  <c r="J134"/>
  <c r="J132"/>
  <c r="BK130"/>
  <c r="BK128"/>
  <c r="J128"/>
  <c r="BK121"/>
  <c r="BK115"/>
  <c r="J111"/>
  <c r="BK107"/>
  <c r="J105"/>
  <c r="J103"/>
  <c r="J101"/>
  <c r="J99"/>
  <c r="J97"/>
  <c r="BK95"/>
  <c r="BK93"/>
  <c r="J90"/>
  <c i="1" r="AS54"/>
  <c i="5" r="BK88"/>
  <c r="J86"/>
  <c r="J85"/>
  <c i="4" r="BK108"/>
  <c r="BK107"/>
  <c r="BK106"/>
  <c r="BK105"/>
  <c r="J103"/>
  <c r="J102"/>
  <c r="BK101"/>
  <c r="BK100"/>
  <c r="BK98"/>
  <c r="BK97"/>
  <c r="J96"/>
  <c r="J95"/>
  <c r="J94"/>
  <c r="BK93"/>
  <c r="BK92"/>
  <c r="J91"/>
  <c r="J90"/>
  <c r="J88"/>
  <c r="J87"/>
  <c i="3" r="J216"/>
  <c r="J215"/>
  <c r="BK214"/>
  <c r="J213"/>
  <c r="J212"/>
  <c r="J211"/>
  <c r="J210"/>
  <c r="J205"/>
  <c r="J203"/>
  <c r="J202"/>
  <c r="J200"/>
  <c r="J199"/>
  <c r="J198"/>
  <c r="J197"/>
  <c r="BK195"/>
  <c r="BK194"/>
  <c r="J192"/>
  <c r="J191"/>
  <c r="BK190"/>
  <c r="BK188"/>
  <c r="J187"/>
  <c r="J185"/>
  <c r="J183"/>
  <c r="J179"/>
  <c r="J174"/>
  <c r="BK171"/>
  <c r="J168"/>
  <c r="J165"/>
  <c r="BK160"/>
  <c r="J155"/>
  <c r="J152"/>
  <c r="BK149"/>
  <c r="BK148"/>
  <c r="BK146"/>
  <c r="BK145"/>
  <c r="J144"/>
  <c r="BK142"/>
  <c r="BK141"/>
  <c r="BK139"/>
  <c r="BK137"/>
  <c r="BK135"/>
  <c r="BK134"/>
  <c r="J133"/>
  <c r="J132"/>
  <c r="BK130"/>
  <c r="BK128"/>
  <c r="BK125"/>
  <c r="BK123"/>
  <c r="J122"/>
  <c r="J120"/>
  <c r="J116"/>
  <c r="BK114"/>
  <c r="BK112"/>
  <c r="BK111"/>
  <c r="BK109"/>
  <c r="J104"/>
  <c r="BK102"/>
  <c r="BK101"/>
  <c r="BK99"/>
  <c r="BK96"/>
  <c r="BK93"/>
  <c r="BK91"/>
  <c i="2" r="BK135"/>
  <c r="BK134"/>
  <c r="BK132"/>
  <c r="BK131"/>
  <c r="J131"/>
  <c r="J130"/>
  <c r="BK126"/>
  <c r="J126"/>
  <c r="J121"/>
  <c r="J115"/>
  <c r="J107"/>
  <c r="BK105"/>
  <c r="BK103"/>
  <c r="BK101"/>
  <c r="BK99"/>
  <c r="BK97"/>
  <c r="J95"/>
  <c r="J93"/>
  <c r="BK88"/>
  <c r="BK111"/>
  <c r="BK90"/>
  <c r="J88"/>
  <c l="1" r="BK87"/>
  <c r="J87"/>
  <c r="J61"/>
  <c r="P87"/>
  <c r="R87"/>
  <c r="T87"/>
  <c r="BK92"/>
  <c r="J92"/>
  <c r="J62"/>
  <c r="P92"/>
  <c r="R92"/>
  <c r="T92"/>
  <c r="BK110"/>
  <c r="J110"/>
  <c r="J64"/>
  <c r="P110"/>
  <c r="R110"/>
  <c r="T110"/>
  <c r="BK120"/>
  <c r="J120"/>
  <c r="J65"/>
  <c r="P120"/>
  <c r="R120"/>
  <c r="T120"/>
  <c i="3" r="BK90"/>
  <c r="J90"/>
  <c r="J61"/>
  <c r="P90"/>
  <c r="P89"/>
  <c r="R90"/>
  <c r="R89"/>
  <c r="T90"/>
  <c r="T89"/>
  <c r="BK98"/>
  <c r="J98"/>
  <c r="J63"/>
  <c r="P98"/>
  <c r="R98"/>
  <c r="T98"/>
  <c r="BK136"/>
  <c r="J136"/>
  <c r="J64"/>
  <c r="P136"/>
  <c r="R136"/>
  <c r="T136"/>
  <c r="BK143"/>
  <c r="J143"/>
  <c r="J65"/>
  <c r="P143"/>
  <c r="R143"/>
  <c r="T143"/>
  <c r="BK147"/>
  <c r="J147"/>
  <c r="J66"/>
  <c r="P147"/>
  <c r="R147"/>
  <c r="T147"/>
  <c r="BK189"/>
  <c r="J189"/>
  <c r="J67"/>
  <c r="P189"/>
  <c r="R189"/>
  <c r="T189"/>
  <c r="BK204"/>
  <c r="J204"/>
  <c r="J68"/>
  <c r="P204"/>
  <c r="R204"/>
  <c r="T204"/>
  <c i="4" r="BK86"/>
  <c r="J86"/>
  <c r="J61"/>
  <c r="P86"/>
  <c r="R86"/>
  <c r="T86"/>
  <c r="BK89"/>
  <c r="J89"/>
  <c r="J62"/>
  <c r="P89"/>
  <c r="R89"/>
  <c r="T89"/>
  <c r="BK99"/>
  <c r="J99"/>
  <c r="J63"/>
  <c r="P99"/>
  <c r="R99"/>
  <c r="T99"/>
  <c r="BK104"/>
  <c r="J104"/>
  <c r="J64"/>
  <c r="P104"/>
  <c r="R104"/>
  <c r="T104"/>
  <c i="5" r="BK84"/>
  <c r="J84"/>
  <c r="J61"/>
  <c r="P84"/>
  <c r="P83"/>
  <c r="P82"/>
  <c i="1" r="AU58"/>
  <c i="5" r="R84"/>
  <c r="R83"/>
  <c r="R82"/>
  <c r="T84"/>
  <c r="T83"/>
  <c r="T82"/>
  <c i="2" r="J52"/>
  <c r="E75"/>
  <c r="F82"/>
  <c r="BE90"/>
  <c r="BE88"/>
  <c r="BE93"/>
  <c r="BE95"/>
  <c r="BE97"/>
  <c r="BE99"/>
  <c r="BE101"/>
  <c r="BE103"/>
  <c r="BE105"/>
  <c r="BE107"/>
  <c r="BE111"/>
  <c r="BE115"/>
  <c r="BE121"/>
  <c r="BE126"/>
  <c r="BE128"/>
  <c r="BE130"/>
  <c r="BE131"/>
  <c r="BE132"/>
  <c r="BE134"/>
  <c r="BE135"/>
  <c i="3" r="E48"/>
  <c r="J52"/>
  <c r="F55"/>
  <c r="BE91"/>
  <c r="BE93"/>
  <c r="BE96"/>
  <c r="BE99"/>
  <c r="BE101"/>
  <c r="BE102"/>
  <c r="BE104"/>
  <c r="BE109"/>
  <c r="BE111"/>
  <c r="BE112"/>
  <c r="BE114"/>
  <c r="BE116"/>
  <c r="BE120"/>
  <c r="BE122"/>
  <c r="BE123"/>
  <c r="BE125"/>
  <c r="BE128"/>
  <c r="BE130"/>
  <c r="BE132"/>
  <c r="BE133"/>
  <c r="BE134"/>
  <c r="BE135"/>
  <c r="BE137"/>
  <c r="BE139"/>
  <c r="BE141"/>
  <c r="BE142"/>
  <c r="BE144"/>
  <c r="BE145"/>
  <c r="BE146"/>
  <c r="BE148"/>
  <c r="BE149"/>
  <c r="BE152"/>
  <c r="BE155"/>
  <c r="BE160"/>
  <c r="BE165"/>
  <c r="BE168"/>
  <c r="BE171"/>
  <c r="BE174"/>
  <c r="BE179"/>
  <c r="BE183"/>
  <c r="BE185"/>
  <c r="BE187"/>
  <c r="BE188"/>
  <c r="BE190"/>
  <c r="BE191"/>
  <c r="BE192"/>
  <c r="BE194"/>
  <c r="BE195"/>
  <c r="BE197"/>
  <c r="BE198"/>
  <c r="BE199"/>
  <c r="BE200"/>
  <c r="BE202"/>
  <c r="BE203"/>
  <c r="BE205"/>
  <c r="BE210"/>
  <c r="BE211"/>
  <c r="BE212"/>
  <c r="BE213"/>
  <c r="BE214"/>
  <c r="BE215"/>
  <c r="BE216"/>
  <c i="4" r="E48"/>
  <c r="J52"/>
  <c r="F54"/>
  <c r="J54"/>
  <c r="F55"/>
  <c r="J55"/>
  <c r="BE87"/>
  <c r="BE88"/>
  <c r="BE90"/>
  <c r="BE91"/>
  <c r="BE92"/>
  <c r="BE93"/>
  <c r="BE94"/>
  <c r="BE95"/>
  <c r="BE96"/>
  <c r="BE97"/>
  <c r="BE98"/>
  <c r="BE100"/>
  <c r="BE101"/>
  <c r="BE102"/>
  <c r="BE103"/>
  <c r="BE105"/>
  <c r="BE106"/>
  <c r="BE107"/>
  <c r="BE108"/>
  <c i="5" r="E48"/>
  <c r="J52"/>
  <c r="F55"/>
  <c r="BE85"/>
  <c r="BE86"/>
  <c r="BE88"/>
  <c r="BK87"/>
  <c r="J87"/>
  <c r="J62"/>
  <c i="2" r="J34"/>
  <c i="1" r="AW55"/>
  <c i="2" r="F36"/>
  <c i="1" r="BC55"/>
  <c i="3" r="F34"/>
  <c i="1" r="BA56"/>
  <c i="3" r="F35"/>
  <c i="1" r="BB56"/>
  <c i="4" r="F34"/>
  <c i="1" r="BA57"/>
  <c i="4" r="F36"/>
  <c i="1" r="BC57"/>
  <c i="5" r="F34"/>
  <c i="1" r="BA58"/>
  <c i="5" r="F36"/>
  <c i="1" r="BC58"/>
  <c i="5" r="F35"/>
  <c i="1" r="BB58"/>
  <c i="2" r="F34"/>
  <c i="1" r="BA55"/>
  <c i="2" r="F35"/>
  <c i="1" r="BB55"/>
  <c i="2" r="F37"/>
  <c i="1" r="BD55"/>
  <c i="3" r="J34"/>
  <c i="1" r="AW56"/>
  <c i="3" r="F37"/>
  <c i="1" r="BD56"/>
  <c i="4" r="J34"/>
  <c i="1" r="AW57"/>
  <c i="4" r="F35"/>
  <c i="1" r="BB57"/>
  <c i="4" r="F37"/>
  <c i="1" r="BD57"/>
  <c i="5" r="J34"/>
  <c i="1" r="AW58"/>
  <c i="5" r="F37"/>
  <c i="1" r="BD58"/>
  <c i="3" r="F36"/>
  <c i="1" r="BC56"/>
  <c i="4" l="1" r="T85"/>
  <c r="T84"/>
  <c r="R85"/>
  <c r="R84"/>
  <c r="P85"/>
  <c r="P84"/>
  <c i="1" r="AU57"/>
  <c i="3" r="P97"/>
  <c r="P88"/>
  <c i="1" r="AU56"/>
  <c i="3" r="T97"/>
  <c r="T88"/>
  <c r="R97"/>
  <c r="R88"/>
  <c i="2" r="T109"/>
  <c r="R109"/>
  <c r="P109"/>
  <c r="T86"/>
  <c r="T85"/>
  <c r="R86"/>
  <c r="R85"/>
  <c r="P86"/>
  <c r="P85"/>
  <c i="1" r="AU55"/>
  <c i="2" r="BK86"/>
  <c r="J86"/>
  <c r="J60"/>
  <c r="BK109"/>
  <c r="J109"/>
  <c r="J63"/>
  <c i="3" r="BK89"/>
  <c r="J89"/>
  <c r="J60"/>
  <c r="BK97"/>
  <c r="J97"/>
  <c r="J62"/>
  <c i="4" r="BK85"/>
  <c r="J85"/>
  <c r="J60"/>
  <c i="5" r="BK83"/>
  <c r="J83"/>
  <c r="J60"/>
  <c i="1" r="BD54"/>
  <c r="W33"/>
  <c r="BC54"/>
  <c r="W32"/>
  <c i="3" r="F33"/>
  <c i="1" r="AZ56"/>
  <c i="2" r="F33"/>
  <c i="1" r="AZ55"/>
  <c i="4" r="F33"/>
  <c i="1" r="AZ57"/>
  <c i="4" r="J33"/>
  <c i="1" r="AV57"/>
  <c r="AT57"/>
  <c r="BA54"/>
  <c r="W30"/>
  <c i="3" r="J33"/>
  <c i="1" r="AV56"/>
  <c r="AT56"/>
  <c i="5" r="F33"/>
  <c i="1" r="AZ58"/>
  <c r="BB54"/>
  <c r="W31"/>
  <c i="2" r="J33"/>
  <c i="1" r="AV55"/>
  <c r="AT55"/>
  <c i="5" r="J33"/>
  <c i="1" r="AV58"/>
  <c r="AT58"/>
  <c i="2" l="1" r="BK85"/>
  <c r="J85"/>
  <c r="J59"/>
  <c i="3" r="BK88"/>
  <c r="J88"/>
  <c r="J59"/>
  <c i="4" r="BK84"/>
  <c r="J84"/>
  <c r="J59"/>
  <c i="5" r="BK82"/>
  <c r="J82"/>
  <c r="J59"/>
  <c i="1" r="AU54"/>
  <c r="AZ54"/>
  <c r="W29"/>
  <c r="AW54"/>
  <c r="AK30"/>
  <c r="AX54"/>
  <c r="AY54"/>
  <c l="1" r="AV54"/>
  <c r="AK29"/>
  <c i="2" r="J30"/>
  <c i="1" r="AG55"/>
  <c r="AN55"/>
  <c i="3" r="J30"/>
  <c i="1" r="AG56"/>
  <c r="AN56"/>
  <c i="4" r="J30"/>
  <c i="1" r="AG57"/>
  <c r="AN57"/>
  <c i="5" r="J30"/>
  <c i="1" r="AG58"/>
  <c r="AN58"/>
  <c i="2" l="1" r="J39"/>
  <c i="3" r="J39"/>
  <c i="4" r="J39"/>
  <c i="5" r="J39"/>
  <c i="1" r="AG54"/>
  <c r="AK26"/>
  <c r="AK35"/>
  <c r="AT54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<sst xmlns="http://schemas.openxmlformats.org/spreadsheetml/2006/main">
  <si>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</si>
  <si>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</si>
  <si>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</si>
  <si>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/>
  </si>
  <si>
    <t>False</t>
  </si>
  <si>
    <t>{4f73ea03-dcae-4206-88e8-2752d095c09b}</t>
  </si>
  <si>
    <t xml:space="preserve">&gt;&gt;  skryté sloupce  &lt;&lt;</t>
  </si>
  <si>
    <t>0,01</t>
  </si>
  <si>
    <t>21</t>
  </si>
  <si>
    <t>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</si>
  <si>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</si>
  <si>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</si>
  <si>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</si>
  <si>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</si>
  <si>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</si>
  <si>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</si>
  <si>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042a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</si>
  <si>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</si>
  <si>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</si>
  <si>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Střecha - ZŠ T.G.Masaryka Náchod - objekt A Větší střecha</t>
  </si>
  <si>
    <t>KSO:</t>
  </si>
  <si>
    <t>CC-CZ:</t>
  </si>
  <si>
    <t>Místo:</t>
  </si>
  <si>
    <t>Bartoňova 1005 Náchod</t>
  </si>
  <si>
    <t>Datum:</t>
  </si>
  <si>
    <t>11. 1. 2021</t>
  </si>
  <si>
    <t>Zadavatel:</t>
  </si>
  <si>
    <t>IČ:</t>
  </si>
  <si>
    <t>Město Náchod, Masarykovo náměstí 40, 54701 Náchod</t>
  </si>
  <si>
    <t>DIČ:</t>
  </si>
  <si>
    <t>Uchazeč:</t>
  </si>
  <si>
    <t>Vyplň údaj</t>
  </si>
  <si>
    <t>Projektant:</t>
  </si>
  <si>
    <t>Ing. Michal Strnad</t>
  </si>
  <si>
    <t>True</t>
  </si>
  <si>
    <t>Zpracovatel:</t>
  </si>
  <si>
    <t>05278384</t>
  </si>
  <si>
    <t>Ing. Zuzana Lacmanová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</si>
  <si>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</si>
  <si>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 Položkový rozpočet byl sestaven na základě projektoé dokumentace na úrovni Dokumentace pro povolení stavby.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</si>
  <si>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</si>
  <si>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</si>
  <si>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</si>
  <si>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</si>
  <si>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</si>
  <si>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</si>
  <si>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</si>
  <si>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</si>
  <si>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</si>
  <si>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</si>
  <si>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</si>
  <si>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</si>
  <si>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</si>
  <si>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</si>
  <si>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</si>
  <si>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</si>
  <si>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</si>
  <si>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</si>
  <si>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</si>
  <si>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</si>
  <si>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</si>
  <si>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</si>
  <si>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</si>
  <si>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</si>
  <si>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</si>
  <si>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</si>
  <si>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</si>
  <si>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</si>
  <si>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</si>
  <si>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</si>
  <si>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</si>
  <si>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</si>
  <si>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</si>
  <si>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</si>
  <si>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</si>
  <si>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</si>
  <si>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</si>
  <si>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</si>
  <si>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</si>
  <si>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SO01_a</t>
  </si>
  <si>
    <t>Bourací práce</t>
  </si>
  <si>
    <t>STA</t>
  </si>
  <si>
    <t>{6bf1344e-1c2e-4c70-ab12-f237ee6706e5}</t>
  </si>
  <si>
    <t>2</t>
  </si>
  <si>
    <t>SO01_b</t>
  </si>
  <si>
    <t>Architektonicko stavební řešení</t>
  </si>
  <si>
    <t>{b8d01deb-e6ab-42e0-ae0e-87d56799f64e}</t>
  </si>
  <si>
    <t>SO01_d</t>
  </si>
  <si>
    <t>Elektromontáže - hromosvod</t>
  </si>
  <si>
    <t>PRO</t>
  </si>
  <si>
    <t>{a49a2dcf-7cc5-4ca4-957d-2dd4e65f64b3}</t>
  </si>
  <si>
    <t>VRN</t>
  </si>
  <si>
    <t>Vedlejší rozpočtové náklady</t>
  </si>
  <si>
    <t>{4f4aa693-a2dd-4656-a064-800aa07aa26f}</t>
  </si>
  <si>
    <t>KRYCÍ LIST SOUPISU PRACÍ</t>
  </si>
  <si>
    <t>Objekt:</t>
  </si>
  <si>
    <t>SO01_a - Bourací práce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</si>
  <si>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</si>
  <si>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</si>
  <si>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</si>
  <si>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</si>
  <si>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</si>
  <si>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</si>
  <si>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</si>
  <si>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</si>
  <si>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762 - Konstrukce tesařské</t>
  </si>
  <si>
    <t xml:space="preserve">    764 - Konstrukce klempířské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</si>
  <si>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</si>
  <si>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</si>
  <si>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</si>
  <si>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</si>
  <si>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</si>
  <si>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</si>
  <si>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</si>
  <si>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</si>
  <si>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</si>
  <si>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</si>
  <si>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</si>
  <si>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</si>
  <si>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</si>
  <si>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</si>
  <si>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</si>
  <si>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</si>
  <si>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</si>
  <si>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</si>
  <si>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</si>
  <si>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965082923</t>
  </si>
  <si>
    <t>Odstranění násypu pod podlahami nebo ochranného násypu na střechách tl. do 100 mm, plochy přes 2 m2</t>
  </si>
  <si>
    <t>m3</t>
  </si>
  <si>
    <t>CS ÚRS 2020 01</t>
  </si>
  <si>
    <t>4</t>
  </si>
  <si>
    <t>-591312578</t>
  </si>
  <si>
    <t>VV</t>
  </si>
  <si>
    <t>"předpokládaná tloušťka 100 mm - předpoklad odstranění pouze z 10%" 59,175*12,15*0,1*0,1</t>
  </si>
  <si>
    <t>966031314R</t>
  </si>
  <si>
    <t>Vybourání částí říms z cihel</t>
  </si>
  <si>
    <t>m</t>
  </si>
  <si>
    <t>1321519924</t>
  </si>
  <si>
    <t>(59,175+12,15)*2</t>
  </si>
  <si>
    <t>997</t>
  </si>
  <si>
    <t>Přesun sutě</t>
  </si>
  <si>
    <t>3</t>
  </si>
  <si>
    <t>997013312</t>
  </si>
  <si>
    <t>Doprava suti shozem montáž a demontáž shozu výšky přes 10 do 20 m</t>
  </si>
  <si>
    <t>-1732769161</t>
  </si>
  <si>
    <t>"předpoklad pronájmu jednoho shozu" 13,05</t>
  </si>
  <si>
    <t>997013322</t>
  </si>
  <si>
    <t>Doprava suti shozem montáž a demontáž shozu výšky Příplatek za první a každý další den použití shozu k ceně -3312</t>
  </si>
  <si>
    <t>-696115310</t>
  </si>
  <si>
    <t>"předpoklad pronájmu 2 měsíce" 13,5*30*2</t>
  </si>
  <si>
    <t>5</t>
  </si>
  <si>
    <t>997013501</t>
  </si>
  <si>
    <t>Odvoz suti a vybouraných hmot na skládku nebo meziskládku se složením, na vzdálenost do 1 km</t>
  </si>
  <si>
    <t>t</t>
  </si>
  <si>
    <t>1247363728</t>
  </si>
  <si>
    <t>52,487</t>
  </si>
  <si>
    <t>6</t>
  </si>
  <si>
    <t>997013509</t>
  </si>
  <si>
    <t>Odvoz suti a vybouraných hmot na skládku nebo meziskládku se složením, na vzdálenost Příplatek k ceně za každý další i započatý 1 km přes 1 km</t>
  </si>
  <si>
    <t>1955117270</t>
  </si>
  <si>
    <t>"předpoklad odvozu na skladku vzdálenou 20 km" 52,487*19</t>
  </si>
  <si>
    <t>7</t>
  </si>
  <si>
    <t>997013631</t>
  </si>
  <si>
    <t>Poplatek za uložení stavebního odpadu na skládce (skládkovné) směsného stavebního a demoličního zatříděného do Katalogu odpadů pod kódem 17 09 04</t>
  </si>
  <si>
    <t>1853024916</t>
  </si>
  <si>
    <t>"škvára" 25,758</t>
  </si>
  <si>
    <t>8</t>
  </si>
  <si>
    <t>997013811</t>
  </si>
  <si>
    <t>Poplatek za uložení stavebního odpadu na skládce (skládkovné) dřevěného zatříděného do Katalogu odpadů pod kódem 17 02 01</t>
  </si>
  <si>
    <t>1482964464</t>
  </si>
  <si>
    <t>"dřevo" 26,729</t>
  </si>
  <si>
    <t>997013815R</t>
  </si>
  <si>
    <t>Poplatek za uložení stavebního odpadu na skládce (skládkovné) z izolačních materiálů zatříděného do Katalogu odpadů pod kódem 17 06 04</t>
  </si>
  <si>
    <t>424974940</t>
  </si>
  <si>
    <t>"dle výpočtu suti software - klempířské prvky" -6,893</t>
  </si>
  <si>
    <t>10</t>
  </si>
  <si>
    <t>997221611</t>
  </si>
  <si>
    <t>Nakládání na dopravní prostředky pro vodorovnou dopravu suti</t>
  </si>
  <si>
    <t>-1140295249</t>
  </si>
  <si>
    <t>25,758+26,729</t>
  </si>
  <si>
    <t>PSV</t>
  </si>
  <si>
    <t>Práce a dodávky PSV</t>
  </si>
  <si>
    <t>762</t>
  </si>
  <si>
    <t>Konstrukce tesařské</t>
  </si>
  <si>
    <t>11</t>
  </si>
  <si>
    <t>762331813</t>
  </si>
  <si>
    <t>Demontáž vázaných konstrukcí krovů sklonu do 60° z hranolů, hranolků, fošen, průřezové plochy přes 224 do 288 cm2</t>
  </si>
  <si>
    <t>16</t>
  </si>
  <si>
    <t>-1199008890</t>
  </si>
  <si>
    <t>"nárožní krokve" 8,6*4</t>
  </si>
  <si>
    <t>"krokve předpoklad á 1000 mm" 10,5*47+((4,7+4,2+3,2+2,2+1)*4+5,2)*2</t>
  </si>
  <si>
    <t>Součet</t>
  </si>
  <si>
    <t>12</t>
  </si>
  <si>
    <t>762341811</t>
  </si>
  <si>
    <t>Demontáž bednění a laťování bednění střech rovných, obloukových, sklonu do 60° se všemi nadstřešními konstrukcemi z prken hrubých, hoblovaných tl. do 32 mm</t>
  </si>
  <si>
    <t>m2</t>
  </si>
  <si>
    <t>670276592</t>
  </si>
  <si>
    <t>"cos 5,9°= 0,9947" 37,75/0,9947</t>
  </si>
  <si>
    <t>"cos 5,8°= 0,9949" 645,6/0,9949</t>
  </si>
  <si>
    <t>"cos 5,5°= 0,9954" 37,75/0,9954</t>
  </si>
  <si>
    <t>764</t>
  </si>
  <si>
    <t>Konstrukce klempířské</t>
  </si>
  <si>
    <t>13</t>
  </si>
  <si>
    <t>764001821</t>
  </si>
  <si>
    <t>Demontáž klempířských konstrukcí krytiny ze svitků nebo tabulí do suti</t>
  </si>
  <si>
    <t>-304987558</t>
  </si>
  <si>
    <t>14</t>
  </si>
  <si>
    <t>764001851</t>
  </si>
  <si>
    <t>Demontáž klempířských konstrukcí oplechování hřebene s větrací mřížkou nebo podkladním plechem do suti</t>
  </si>
  <si>
    <t>1783298093</t>
  </si>
  <si>
    <t>47</t>
  </si>
  <si>
    <t>764001871</t>
  </si>
  <si>
    <t>Demontáž klempířských konstrukcí oplechování nároží s větrací mřížkou nebo podkladním plechem do suti</t>
  </si>
  <si>
    <t>1607966305</t>
  </si>
  <si>
    <t>8,6*4</t>
  </si>
  <si>
    <t>764002811</t>
  </si>
  <si>
    <t>Demontáž klempířských konstrukcí okapového plechu do suti, v krytině povlakové</t>
  </si>
  <si>
    <t>-114084240</t>
  </si>
  <si>
    <t>17</t>
  </si>
  <si>
    <t>764002861</t>
  </si>
  <si>
    <t>Demontáž klempířských konstrukcí oplechování říms do suti</t>
  </si>
  <si>
    <t>-263488979</t>
  </si>
  <si>
    <t>18</t>
  </si>
  <si>
    <t>764004811</t>
  </si>
  <si>
    <t>Demontáž klempířských konstrukcí žlabu nadřímsového do suti</t>
  </si>
  <si>
    <t>1277486546</t>
  </si>
  <si>
    <t>35,775+59,455+12,43*2</t>
  </si>
  <si>
    <t>19</t>
  </si>
  <si>
    <t>764004831</t>
  </si>
  <si>
    <t>Demontáž klempířských konstrukcí žlabu mezistřešního nebo zaatikového do suti</t>
  </si>
  <si>
    <t>-1730991297</t>
  </si>
  <si>
    <t>20</t>
  </si>
  <si>
    <t>764004861</t>
  </si>
  <si>
    <t>Demontáž klempířských konstrukcí svodu do suti</t>
  </si>
  <si>
    <t>503988980</t>
  </si>
  <si>
    <t>(13,5+4,3)*5</t>
  </si>
  <si>
    <t>SO01_b - Architektonicko stavební řešení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</si>
  <si>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</si>
  <si>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</si>
  <si>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</si>
  <si>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767 - Konstrukce zámečnické</t>
  </si>
  <si>
    <t>941211112</t>
  </si>
  <si>
    <t>Montáž lešení řadového rámového lehkého pracovního s podlahami s provozním zatížením tř. 3 do 200 kg/m2 šířky tř. SW06 přes 0,6 do 0,9 m, výšky přes 10 do 25 m</t>
  </si>
  <si>
    <t>-876048314</t>
  </si>
  <si>
    <t>(12,15*2+59,175+35,775-(12+13))*(13,5+4,3)+(12+13)*(13,5-8,6)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</si>
  <si>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</si>
  <si>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</si>
  <si>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-1659623850</t>
  </si>
  <si>
    <t>"předpoklad pronájmu 3 měsíce"</t>
  </si>
  <si>
    <t>((12,15*2+59,175+35,775-(12+13))*(13,5+4,3)+(12+13)*(13,5-8,6))*30*3</t>
  </si>
  <si>
    <t>941211812</t>
  </si>
  <si>
    <t>Demontáž lešení řadového rámového lehkého pracovního s provozním zatížením tř. 3 do 200 kg/m2 šířky tř. SW06 přes 0,6 do 0,9 m, výšky přes 10 do 25 m</t>
  </si>
  <si>
    <t>-1128918386</t>
  </si>
  <si>
    <t>712</t>
  </si>
  <si>
    <t>Povlakové krytiny</t>
  </si>
  <si>
    <t>712363000R</t>
  </si>
  <si>
    <t>Střešní doplňky - odvětrávací hlavice, prostupe, antény, držáky atd, systémové výrobky</t>
  </si>
  <si>
    <t>kpl</t>
  </si>
  <si>
    <t>-1379653394</t>
  </si>
  <si>
    <t>"pro větší střechu 85%" 0,85</t>
  </si>
  <si>
    <t>712363001</t>
  </si>
  <si>
    <t>Provedení povlakové krytiny střech plochých do 10° fólií termoplastickou mPVC (měkčené PVC) rozvinutí a natažení fólie v ploše</t>
  </si>
  <si>
    <t>-2137780915</t>
  </si>
  <si>
    <t>M</t>
  </si>
  <si>
    <t>28322064</t>
  </si>
  <si>
    <t>fólie hydroizolační střešní mPVC mechanicky kotvená tl 1,5mm se zvýšenou požární odolností</t>
  </si>
  <si>
    <t>32</t>
  </si>
  <si>
    <t>-621475683</t>
  </si>
  <si>
    <t>722,656*1,15 'Přepočtené koeficientem množství</t>
  </si>
  <si>
    <t>712363002</t>
  </si>
  <si>
    <t>Provedení povlakové krytiny střech plochých do 10° fólií termoplastickou mPVC (měkčené PVC) vytvoření spoje dvou pásů fólií slepením lepidlem</t>
  </si>
  <si>
    <t>-694490326</t>
  </si>
  <si>
    <t>"předpoklad rozvinuté šíře folie 1,5 m"</t>
  </si>
  <si>
    <t>"cos 5,8°= 0,9949" 718,97/0,9949</t>
  </si>
  <si>
    <t>Mezisoučet</t>
  </si>
  <si>
    <t>722,656/1,5</t>
  </si>
  <si>
    <t>24744617</t>
  </si>
  <si>
    <t>lepidlo vodivé na linoleum</t>
  </si>
  <si>
    <t>kg</t>
  </si>
  <si>
    <t>1794806948</t>
  </si>
  <si>
    <t>481,771*0,05 'Přepočtené koeficientem množství</t>
  </si>
  <si>
    <t>712363007</t>
  </si>
  <si>
    <t>Provedení povlakové krytiny střech plochých do 10° fólií termoplastickou mPVC (měkčené PVC) pojistné opatření spoje fólií pruhem fólie nalepením lepidlem</t>
  </si>
  <si>
    <t>-504326577</t>
  </si>
  <si>
    <t>972153676</t>
  </si>
  <si>
    <t>"pru o šířce 5 cm" 481,771*0,05</t>
  </si>
  <si>
    <t>-1081398573</t>
  </si>
  <si>
    <t>712363104</t>
  </si>
  <si>
    <t>Provedení povlakové krytiny střech plochých do 10° fólií ostatní činnosti při pokládání hydroizolačních fólií (materiál ve specifikaci) mechanické ukotvení talířovou hmoždinkou do dřevěné konstrukce</t>
  </si>
  <si>
    <t>kus</t>
  </si>
  <si>
    <t>235696530</t>
  </si>
  <si>
    <t>"předpoklad kotvení 9 ks/m2"</t>
  </si>
  <si>
    <t>722,656*9</t>
  </si>
  <si>
    <t>6504</t>
  </si>
  <si>
    <t>59051209R</t>
  </si>
  <si>
    <t>hmoždinka univerzální šroubovací pro kotvení mPVC střešní folie</t>
  </si>
  <si>
    <t>-81465315</t>
  </si>
  <si>
    <t>6194,28531762295*1,05 'Přepočtené koeficientem množství</t>
  </si>
  <si>
    <t>712363111</t>
  </si>
  <si>
    <t>Provedení povlakové krytiny střech plochých do 10° fólií ostatní činnosti při pokládání hydroizolačních fólií (materiál ve specifikaci) vodotěsné překrytí talířové hmoždinky pruhem fólie nalepením lepidlem</t>
  </si>
  <si>
    <t>1745233987</t>
  </si>
  <si>
    <t>900843807</t>
  </si>
  <si>
    <t>6504*0,01 'Přepočtené koeficientem množství</t>
  </si>
  <si>
    <t>1861098483</t>
  </si>
  <si>
    <t>"překrytí čtverce o rozměrech 100x100 mm"</t>
  </si>
  <si>
    <t>0,1*0,1*6504</t>
  </si>
  <si>
    <t>712391171</t>
  </si>
  <si>
    <t>Provedení povlakové krytiny střech plochých do 10° -ostatní práce provedení vrstvy textilní podkladní</t>
  </si>
  <si>
    <t>-1789874918</t>
  </si>
  <si>
    <t>69311006</t>
  </si>
  <si>
    <t>geotextilie tkaná separační, filtrační, výztužná PP pevnost v tahu 15kN/m</t>
  </si>
  <si>
    <t>1754860802</t>
  </si>
  <si>
    <t>741421818R</t>
  </si>
  <si>
    <t>Montáž systémové tvarovky s dotěsněním a stažením v nerezovém provedení</t>
  </si>
  <si>
    <t>1900048554</t>
  </si>
  <si>
    <t>58128462R</t>
  </si>
  <si>
    <t>Dodávka systémové tvarovky s dotěsněním a stažením v nerezovém provedení</t>
  </si>
  <si>
    <t>1245201027</t>
  </si>
  <si>
    <t>998712103</t>
  </si>
  <si>
    <t>Přesun hmot pro povlakové krytiny stanovený z hmotnosti přesunovaného materiálu vodorovná dopravní vzdálenost do 50 m v objektech výšky přes 12 do 24 m</t>
  </si>
  <si>
    <t>1981999267</t>
  </si>
  <si>
    <t>22</t>
  </si>
  <si>
    <t>998712181</t>
  </si>
  <si>
    <t>Přesun hmot pro povlakové krytiny stanovený z hmotnosti přesunovaného materiálu Příplatek k cenám za přesun prováděný bez použití mechanizace pro jakoukoliv výšku objektu</t>
  </si>
  <si>
    <t>-907967374</t>
  </si>
  <si>
    <t>713</t>
  </si>
  <si>
    <t>Izolace tepelné</t>
  </si>
  <si>
    <t>23</t>
  </si>
  <si>
    <t>713111111</t>
  </si>
  <si>
    <t>Montáž tepelné izolace stropů rohožemi, pásy, dílci, deskami, bloky (izolační materiál ve specifikaci) vrchem bez překrytí lepenkou kladenými volně</t>
  </si>
  <si>
    <t>-1887480881</t>
  </si>
  <si>
    <t>(59,175+0,7*2)*(12,15+0,7*2)</t>
  </si>
  <si>
    <t>24</t>
  </si>
  <si>
    <t>63150799R</t>
  </si>
  <si>
    <t xml:space="preserve">pás tepelně izolační tl 200mm  λ=0,033</t>
  </si>
  <si>
    <t>2020044600</t>
  </si>
  <si>
    <t>820,791*1,02 'Přepočtené koeficientem množství</t>
  </si>
  <si>
    <t>25</t>
  </si>
  <si>
    <t>998713103</t>
  </si>
  <si>
    <t>Přesun hmot pro izolace tepelné stanovený z hmotnosti přesunovaného materiálu vodorovná dopravní vzdálenost do 50 m v objektech výšky přes 12 m do 24 m</t>
  </si>
  <si>
    <t>998240008</t>
  </si>
  <si>
    <t>26</t>
  </si>
  <si>
    <t>998713181</t>
  </si>
  <si>
    <t>Přesun hmot pro izolace tepelné stanovený z hmotnosti přesunovaného materiálu Příplatek k cenám za přesun prováděný bez použití mechanizace pro jakoukoliv výšku objektu</t>
  </si>
  <si>
    <t>667600257</t>
  </si>
  <si>
    <t>721</t>
  </si>
  <si>
    <t>Zdravotechnika - vnitřní kanalizace</t>
  </si>
  <si>
    <t>27</t>
  </si>
  <si>
    <t>721241102</t>
  </si>
  <si>
    <t>Lapače střešních splavenin litinové DN 125</t>
  </si>
  <si>
    <t>-750905850</t>
  </si>
  <si>
    <t>28</t>
  </si>
  <si>
    <t>998721101</t>
  </si>
  <si>
    <t>Přesun hmot pro vnitřní kanalizace stanovený z hmotnosti přesunovaného materiálu vodorovná dopravní vzdálenost do 50 m v objektech výšky do 6 m</t>
  </si>
  <si>
    <t>-1242101210</t>
  </si>
  <si>
    <t>29</t>
  </si>
  <si>
    <t>998721181</t>
  </si>
  <si>
    <t>Přesun hmot pro vnitřní kanalizace stanovený z hmotnosti přesunovaného materiálu Příplatek k ceně za přesun prováděný bez použití mechanizace pro jakoukoliv výšku objektu</t>
  </si>
  <si>
    <t>-1047094194</t>
  </si>
  <si>
    <t>30</t>
  </si>
  <si>
    <t>762083122</t>
  </si>
  <si>
    <t>Práce společné pro tesařské konstrukce impregnace řeziva máčením proti dřevokaznému hmyzu, houbám a plísním, třída ohrožení 3 a 4 (dřevo v exteriéru)</t>
  </si>
  <si>
    <t>-625758455</t>
  </si>
  <si>
    <t>31</t>
  </si>
  <si>
    <t>762332132</t>
  </si>
  <si>
    <t>Montáž vázaných konstrukcí krovů střech pultových, sedlových, valbových, stanových čtvercového nebo obdélníkového půdorysu, z řeziva hraněného průřezové plochy přes 120 do 224 cm2</t>
  </si>
  <si>
    <t>-1697571921</t>
  </si>
  <si>
    <t>"Dimenze prvků konstrukce krovu pod FVE- cos 5,8°= 0,9949"</t>
  </si>
  <si>
    <t>"kleštiny 80/160 - 128 cm2" 12*49*2+12*8</t>
  </si>
  <si>
    <t>60512132</t>
  </si>
  <si>
    <t>hranol stavební řezivo průřezu do 224cm2 přes dl 8m</t>
  </si>
  <si>
    <t>-85053269</t>
  </si>
  <si>
    <t>"kleštiny 80/160 - 128 cm2" (12*49*2+12*8)*0,08*0,16</t>
  </si>
  <si>
    <t>33</t>
  </si>
  <si>
    <t>762332133</t>
  </si>
  <si>
    <t>Montáž vázaných konstrukcí krovů střech pultových, sedlových, valbových, stanových čtvercového nebo obdélníkového půdorysu, z řeziva hraněného průřezové plochy přes 224 do 288 cm2</t>
  </si>
  <si>
    <t>-1653188933</t>
  </si>
  <si>
    <t>"krokve 140/180 - 252 cm2" (6,1*2*49+(5,1+4,1+3,1+2,1+1,1)*8+(5,56*4+6,1*2))/0,9949</t>
  </si>
  <si>
    <t xml:space="preserve">"nárožní krokve 140/180-  252 cm2" 8,6*4/0,9949</t>
  </si>
  <si>
    <t>34</t>
  </si>
  <si>
    <t>60512136</t>
  </si>
  <si>
    <t>hranol stavební řezivo průřezu do 288cm2 dl 6-8m</t>
  </si>
  <si>
    <t>894883107</t>
  </si>
  <si>
    <t>"krokve 140/180 - 252 cm2" (6,1*2*49+(5,1+4,1+3,1+2,1+1,1)*8+(5,56*4+6,1*2))/0,9949*0,14*0,18</t>
  </si>
  <si>
    <t>"nárožní krokve 140/180 - 252 cm2" 8,6*4/0,9949*0,14*0,18</t>
  </si>
  <si>
    <t>35</t>
  </si>
  <si>
    <t>762332134</t>
  </si>
  <si>
    <t>Montáž vázaných konstrukcí krovů střech pultových, sedlových, valbových, stanových čtvercového nebo obdélníkového půdorysu, z řeziva hraněného průřezové plochy přes 288 do 450 cm2</t>
  </si>
  <si>
    <t>-621335066</t>
  </si>
  <si>
    <t>"pozednice 180/240 - 432 cm2" (58+11)*2</t>
  </si>
  <si>
    <t>36</t>
  </si>
  <si>
    <t>60512142</t>
  </si>
  <si>
    <t>hranol stavební řezivo průřezu do 450cm2 přes dl 8m</t>
  </si>
  <si>
    <t>572127474</t>
  </si>
  <si>
    <t>"pozednice 180/240 - 432 cm2" (58+11)*2*0,18*0,24</t>
  </si>
  <si>
    <t>37</t>
  </si>
  <si>
    <t>762341210</t>
  </si>
  <si>
    <t>Bednění a laťování montáž bednění střech rovných a šikmých sklonu do 60° s vyřezáním otvorů z prken hrubých na sraz tl. do 32 mm</t>
  </si>
  <si>
    <t>-1884054035</t>
  </si>
  <si>
    <t xml:space="preserve">"bednění střechy" </t>
  </si>
  <si>
    <t>38</t>
  </si>
  <si>
    <t>60515111</t>
  </si>
  <si>
    <t>řezivo jehličnaté boční prkno 20-30mm</t>
  </si>
  <si>
    <t>-1413923498</t>
  </si>
  <si>
    <t>722,656*0,024</t>
  </si>
  <si>
    <t>39</t>
  </si>
  <si>
    <t>762395000</t>
  </si>
  <si>
    <t>Spojovací prostředky krovů, bednění a laťování, nadstřešních konstrukcí svory, prkna, hřebíky, pásová ocel, vruty</t>
  </si>
  <si>
    <t>-1275614558</t>
  </si>
  <si>
    <t>"prkenné bednění" 17,344</t>
  </si>
  <si>
    <t>"vázané konstrukce krovu" 16,282+20,026+5,962</t>
  </si>
  <si>
    <t>40</t>
  </si>
  <si>
    <t>762361314R</t>
  </si>
  <si>
    <t>Konstrukce z desek OSB pro provedení mezistřešního žlabu</t>
  </si>
  <si>
    <t>1914933001</t>
  </si>
  <si>
    <t>P</t>
  </si>
  <si>
    <t>Poznámka k položce:_x000d_
Mezistřešní žlab bude proveden povlakovou hydroizolací PVC. Sklon mezistřešního žlabu bude vytvořen dřevoštěpkovou deskou OSB/3 o tloušťce 25 mm. Nosnou konstrukci mezistřešního žlabu tvoří hranol 450/200/x (délka/šířka/výška) a latě o rozměru x/60/40 (délka/šířka/výška). Osová vzdálenost nosné konstrukce je 1250 mm. Sklon mezistřešního žlabu musí být min. 1 %. Minimální rozměr mezistřešního žlabu je 250x70 mm.</t>
  </si>
  <si>
    <t>41</t>
  </si>
  <si>
    <t>762361313R</t>
  </si>
  <si>
    <t>Konstrukce z desek OSB pro provedení oplechování římsy - latě 40/60 a desky OSB3, D+M</t>
  </si>
  <si>
    <t>1688153814</t>
  </si>
  <si>
    <t>42</t>
  </si>
  <si>
    <t>998762103</t>
  </si>
  <si>
    <t>Přesun hmot pro konstrukce tesařské stanovený z hmotnosti přesunovaného materiálu vodorovná dopravní vzdálenost do 50 m v objektech výšky přes 12 do 24 m</t>
  </si>
  <si>
    <t>200351158</t>
  </si>
  <si>
    <t>43</t>
  </si>
  <si>
    <t>998762181</t>
  </si>
  <si>
    <t>Přesun hmot pro konstrukce tesařské stanovený z hmotnosti přesunovaného materiálu Příplatek k cenám za přesun prováděný bez použití mechanizace pro jakoukoliv výšku objektu</t>
  </si>
  <si>
    <t>-1050988876</t>
  </si>
  <si>
    <t>44</t>
  </si>
  <si>
    <t>764213657R</t>
  </si>
  <si>
    <t>Plechový zachytávač sněhu. Tvarovka pro zachytávání sněhové vrstvy a zamezení jejímu sjíždění ze střešní konstrukce, pro střechy s hlavní hydroizolační vrstvou z PVC, včetně integrované manžety PVC</t>
  </si>
  <si>
    <t>1431303782</t>
  </si>
  <si>
    <t>45</t>
  </si>
  <si>
    <t>764212667R</t>
  </si>
  <si>
    <t>Oplechování střešních prvků z pozinkovaného plechu s povrchovou úpravou okapu okapovým plechem střechy rovné rš 580 mm</t>
  </si>
  <si>
    <t>385808517</t>
  </si>
  <si>
    <t>46</t>
  </si>
  <si>
    <t>764218631</t>
  </si>
  <si>
    <t>Oplechování říms a ozdobných prvků z pozinkovaného plechu s povrchovou úpravou rovných, bez rohů celoplošně lepené přes rš 670 mm</t>
  </si>
  <si>
    <t>1734173255</t>
  </si>
  <si>
    <t>(35,775+59,455+12,43*2)*1</t>
  </si>
  <si>
    <t>764218647</t>
  </si>
  <si>
    <t>Oplechování říms a ozdobných prvků z pozinkovaného plechu s povrchovou úpravou rovných, bez rohů Příplatek k cenám za zvýšenou pracnost při provedení rohu nebo koutu rovné římsy přes rš 400 mm</t>
  </si>
  <si>
    <t>1714849161</t>
  </si>
  <si>
    <t>48</t>
  </si>
  <si>
    <t>764511602</t>
  </si>
  <si>
    <t>Žlab podokapní z pozinkovaného plechu s povrchovou úpravou včetně háků a čel půlkruhový rš 330 mm</t>
  </si>
  <si>
    <t>1874351255</t>
  </si>
  <si>
    <t>49</t>
  </si>
  <si>
    <t>764511622</t>
  </si>
  <si>
    <t>Žlab podokapní z pozinkovaného plechu s povrchovou úpravou včetně háků a čel roh nebo kout, žlabu půlkruhového rš 330 mm</t>
  </si>
  <si>
    <t>1703514664</t>
  </si>
  <si>
    <t>50</t>
  </si>
  <si>
    <t>764511642</t>
  </si>
  <si>
    <t>Žlab podokapní z pozinkovaného plechu s povrchovou úpravou včetně háků a čel kotlík oválný (trychtýřový), rš žlabu/průměr svodu 330/100 mm</t>
  </si>
  <si>
    <t>141929826</t>
  </si>
  <si>
    <t>51</t>
  </si>
  <si>
    <t>764515411</t>
  </si>
  <si>
    <t>Žlab mezistřešní nebo zaatikový z pozinkovaného plechu včetně čel a hrdel uložený v lůžku bez háků rš 1100 mm</t>
  </si>
  <si>
    <t>500177964</t>
  </si>
  <si>
    <t>52</t>
  </si>
  <si>
    <t>764518622</t>
  </si>
  <si>
    <t>Svod z pozinkovaného plechu s upraveným povrchem včetně objímek, kolen a odskoků kruhový, průměru 100 mm</t>
  </si>
  <si>
    <t>980012010</t>
  </si>
  <si>
    <t>53</t>
  </si>
  <si>
    <t>998764103</t>
  </si>
  <si>
    <t>Přesun hmot pro konstrukce klempířské stanovený z hmotnosti přesunovaného materiálu vodorovná dopravní vzdálenost do 50 m v objektech výšky přes 12 do 24 m</t>
  </si>
  <si>
    <t>245650025</t>
  </si>
  <si>
    <t>54</t>
  </si>
  <si>
    <t>998764181</t>
  </si>
  <si>
    <t>Přesun hmot pro konstrukce klempířské stanovený z hmotnosti přesunovaného materiálu Příplatek k cenám za přesun prováděný bez použití mechanizace pro jakoukoliv výšku objektu</t>
  </si>
  <si>
    <t>-253339618</t>
  </si>
  <si>
    <t>767</t>
  </si>
  <si>
    <t>Konstrukce zámečnické</t>
  </si>
  <si>
    <t>55</t>
  </si>
  <si>
    <t>767881110R</t>
  </si>
  <si>
    <t>Dodávka a montáž ocelových konstrukcí krovu</t>
  </si>
  <si>
    <t>-1523208385</t>
  </si>
  <si>
    <t>"vrcholová vaznice - UPN200 - 25,3 kg/m" 47,5*2*25,3</t>
  </si>
  <si>
    <t>"sloupek UPN200 - 25,3 kg/m" 0,6*2*12*25,3</t>
  </si>
  <si>
    <t xml:space="preserve">"platle pro sloupek P20 400/400  - 80 kg/m2" 0,4*0,4*12*80</t>
  </si>
  <si>
    <t>56</t>
  </si>
  <si>
    <t>741421819R</t>
  </si>
  <si>
    <t>Montáž kotevního systému pro FVE soustavy včetně kotevních prvků (kombivrutů) - Dimenze kotevních prvků (kombivrutů) a dimenze profilů systémové konstrukce budou specifikovány na základě dílčí projektové dokumentaci FVE.</t>
  </si>
  <si>
    <t>1809458771</t>
  </si>
  <si>
    <t>57</t>
  </si>
  <si>
    <t>58128463R</t>
  </si>
  <si>
    <t>Dodávka kotevního systému pro FVE soustavy včetně kotevních prvků (kombivrutů) - Dimenze kotevních prvků (kombivrutů) a dimenze profilů systémové konstrukce budou specifikovány na základě dílčí projektové dokumentaci FVE.</t>
  </si>
  <si>
    <t>-2083660945</t>
  </si>
  <si>
    <t>58</t>
  </si>
  <si>
    <t>767881111R</t>
  </si>
  <si>
    <t>Dodávka a montáž kotvícího systému s přenosným poddajným kotvicím vedením - textilním lanem, kotvicí zařízení typu C dle ČSN EN 795</t>
  </si>
  <si>
    <t>-18432497</t>
  </si>
  <si>
    <t>59</t>
  </si>
  <si>
    <t>767881112R</t>
  </si>
  <si>
    <t>ID štítek</t>
  </si>
  <si>
    <t>1331712029</t>
  </si>
  <si>
    <t>60</t>
  </si>
  <si>
    <t>767881113R</t>
  </si>
  <si>
    <t>přenosné poddajné kotvicí vedení 25 m</t>
  </si>
  <si>
    <t>955190416</t>
  </si>
  <si>
    <t>61</t>
  </si>
  <si>
    <t>767881114R</t>
  </si>
  <si>
    <t>výchozí prohlídka</t>
  </si>
  <si>
    <t>398426125</t>
  </si>
  <si>
    <t>62</t>
  </si>
  <si>
    <t>998767203</t>
  </si>
  <si>
    <t>Přesun hmot pro zámečnické konstrukce stanovený procentní sazbou (%) z ceny vodorovná dopravní vzdálenost do 50 m v objektech výšky přes 12 do 24 m</t>
  </si>
  <si>
    <t>%</t>
  </si>
  <si>
    <t>1610668148</t>
  </si>
  <si>
    <t>SO01_d - Elektromontáže - hromosvod</t>
  </si>
  <si>
    <t xml:space="preserve"> </t>
  </si>
  <si>
    <t>HSV - HSV</t>
  </si>
  <si>
    <t xml:space="preserve">    D0 - Ucelené práce</t>
  </si>
  <si>
    <t xml:space="preserve">    D1 - Materiály</t>
  </si>
  <si>
    <t xml:space="preserve">    D2 - Práce v HZS</t>
  </si>
  <si>
    <t xml:space="preserve">    D4 - Ostatní</t>
  </si>
  <si>
    <t>D0</t>
  </si>
  <si>
    <t>Ucelené práce</t>
  </si>
  <si>
    <t>Pol1</t>
  </si>
  <si>
    <t>demontáže</t>
  </si>
  <si>
    <t>h</t>
  </si>
  <si>
    <t>Pol2</t>
  </si>
  <si>
    <t>elektromontáže</t>
  </si>
  <si>
    <t>D1</t>
  </si>
  <si>
    <t>Materiály</t>
  </si>
  <si>
    <t>Pol3</t>
  </si>
  <si>
    <t>vodič AlMgSi o 8 mm</t>
  </si>
  <si>
    <t>Pol4</t>
  </si>
  <si>
    <t>podpěra - na ploché střechy</t>
  </si>
  <si>
    <t>ks</t>
  </si>
  <si>
    <t>Pol5</t>
  </si>
  <si>
    <t>ochranná stříška</t>
  </si>
  <si>
    <t>Pol6</t>
  </si>
  <si>
    <t>svorka SS</t>
  </si>
  <si>
    <t>Pol7</t>
  </si>
  <si>
    <t>svorka SK</t>
  </si>
  <si>
    <t>Pol9</t>
  </si>
  <si>
    <t>svorka SO</t>
  </si>
  <si>
    <t>Pol10</t>
  </si>
  <si>
    <t>svorka SJ 01 20mm</t>
  </si>
  <si>
    <t>Pol11</t>
  </si>
  <si>
    <t>jímač trubkový 4 m bez závitu</t>
  </si>
  <si>
    <t>Pol12</t>
  </si>
  <si>
    <t>uchycovací prvek na kleštiny</t>
  </si>
  <si>
    <t>D2</t>
  </si>
  <si>
    <t>Práce v HZS</t>
  </si>
  <si>
    <t>Pol13</t>
  </si>
  <si>
    <t>Úklid pracoviště</t>
  </si>
  <si>
    <t>hod.</t>
  </si>
  <si>
    <t>Pol14</t>
  </si>
  <si>
    <t>Revize elektro</t>
  </si>
  <si>
    <t>Pol15</t>
  </si>
  <si>
    <t>Pomocné a přípravné práce</t>
  </si>
  <si>
    <t>Pol16</t>
  </si>
  <si>
    <t>Vyhledání napojovacích bodů</t>
  </si>
  <si>
    <t>D4</t>
  </si>
  <si>
    <t>Ostatní</t>
  </si>
  <si>
    <t>Pol17</t>
  </si>
  <si>
    <t>VRN - GZS z C21M a navázaného materiálu</t>
  </si>
  <si>
    <t>-507526395</t>
  </si>
  <si>
    <t>Pol18</t>
  </si>
  <si>
    <t>Podíl přidružených výkonů z C21M a navázaného materiálu</t>
  </si>
  <si>
    <t>792596834</t>
  </si>
  <si>
    <t>Pol19</t>
  </si>
  <si>
    <t>Provoz investora z C21M a navázaného materiálu</t>
  </si>
  <si>
    <t>-1646715867</t>
  </si>
  <si>
    <t>Pol20</t>
  </si>
  <si>
    <t>Podružný materiál</t>
  </si>
  <si>
    <t>161262986</t>
  </si>
  <si>
    <t>VRN - Vedlejší rozpočtové náklady</t>
  </si>
  <si>
    <t xml:space="preserve">    VRN3 - Zařízení staveniště</t>
  </si>
  <si>
    <t xml:space="preserve">    VRN9 - Ostatní náklady</t>
  </si>
  <si>
    <t>VRN3</t>
  </si>
  <si>
    <t>Zařízení staveniště</t>
  </si>
  <si>
    <t>033203000</t>
  </si>
  <si>
    <t>Energie pro zařízení staveniště</t>
  </si>
  <si>
    <t>…</t>
  </si>
  <si>
    <t>1024</t>
  </si>
  <si>
    <t>-1897720580</t>
  </si>
  <si>
    <t>034103000</t>
  </si>
  <si>
    <t>Oplocení staveniště</t>
  </si>
  <si>
    <t>-118840509</t>
  </si>
  <si>
    <t>VRN9</t>
  </si>
  <si>
    <t>Ostatní náklady</t>
  </si>
  <si>
    <t>093103000R</t>
  </si>
  <si>
    <t>Zajištění objektu před zatečením při provádění rekonstrukce střechy</t>
  </si>
  <si>
    <t>-1615374010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</si>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</sst>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  <font>
      <i/>
      <sz val="9"/>
      <name val="Trebuchet MS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2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6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9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4" fontId="19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20" fillId="0" borderId="0" xfId="0" applyNumberFormat="1" applyFont="1" applyAlignment="1">
      <alignment vertical="center"/>
    </xf>
    <xf numFmtId="0" fontId="20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2" fillId="0" borderId="15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vertical="center"/>
    </xf>
    <xf numFmtId="0" fontId="23" fillId="5" borderId="8" xfId="0" applyFont="1" applyFill="1" applyBorder="1" applyAlignment="1">
      <alignment horizontal="center" vertical="center"/>
    </xf>
    <xf numFmtId="0" fontId="23" fillId="5" borderId="8" xfId="0" applyFont="1" applyFill="1" applyBorder="1" applyAlignment="1">
      <alignment horizontal="right" vertical="center"/>
    </xf>
    <xf numFmtId="0" fontId="23" fillId="5" borderId="9" xfId="0" applyFont="1" applyFill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5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5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30" fillId="0" borderId="20" xfId="0" applyNumberFormat="1" applyFont="1" applyBorder="1" applyAlignment="1">
      <alignment vertical="center"/>
    </xf>
    <xf numFmtId="4" fontId="30" fillId="0" borderId="21" xfId="0" applyNumberFormat="1" applyFont="1" applyBorder="1" applyAlignment="1">
      <alignment vertical="center"/>
    </xf>
    <xf numFmtId="166" fontId="30" fillId="0" borderId="21" xfId="0" applyNumberFormat="1" applyFont="1" applyBorder="1" applyAlignment="1">
      <alignment vertical="center"/>
    </xf>
    <xf numFmtId="4" fontId="30" fillId="0" borderId="22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0" fontId="0" fillId="5" borderId="8" xfId="0" applyFont="1" applyFill="1" applyBorder="1" applyAlignment="1" applyProtection="1">
      <alignment vertical="center"/>
      <protection locked="0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23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3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 applyProtection="1">
      <alignment horizontal="center" vertical="center" wrapText="1"/>
      <protection locked="0"/>
    </xf>
    <xf numFmtId="0" fontId="23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3" fillId="0" borderId="13" xfId="0" applyNumberFormat="1" applyFont="1" applyBorder="1" applyAlignment="1"/>
    <xf numFmtId="166" fontId="33" fillId="0" borderId="14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4" fontId="23" fillId="3" borderId="23" xfId="0" applyNumberFormat="1" applyFont="1" applyFill="1" applyBorder="1" applyAlignment="1" applyProtection="1">
      <alignment vertical="center"/>
      <protection locked="0"/>
    </xf>
    <xf numFmtId="4" fontId="23" fillId="0" borderId="23" xfId="0" applyNumberFormat="1" applyFont="1" applyBorder="1" applyAlignment="1" applyProtection="1">
      <alignment vertical="center"/>
      <protection locked="0"/>
    </xf>
    <xf numFmtId="0" fontId="24" fillId="3" borderId="15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6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3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6" fillId="3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5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167" fontId="23" fillId="3" borderId="23" xfId="0" applyNumberFormat="1" applyFont="1" applyFill="1" applyBorder="1" applyAlignment="1" applyProtection="1">
      <alignment vertical="center"/>
      <protection locked="0"/>
    </xf>
    <xf numFmtId="0" fontId="24" fillId="3" borderId="20" xfId="0" applyFont="1" applyFill="1" applyBorder="1" applyAlignment="1" applyProtection="1">
      <alignment horizontal="left" vertical="center"/>
      <protection locked="0"/>
    </xf>
    <xf numFmtId="0" fontId="24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166" fontId="24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4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1" xfId="0" applyFont="1" applyBorder="1" applyAlignment="1">
      <alignment horizontal="center" vertical="center"/>
    </xf>
    <xf numFmtId="0" fontId="39" fillId="0" borderId="1" xfId="0" applyFont="1" applyBorder="1" applyAlignment="1">
      <alignment horizontal="left"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="1" customFormat="1" ht="36.96" customHeight="1">
      <c r="AR2" s="19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20" t="s">
        <v>7</v>
      </c>
      <c r="BT2" s="20" t="s">
        <v>8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9</v>
      </c>
      <c r="BT3" s="20" t="s">
        <v>10</v>
      </c>
    </row>
    <row r="4" s="1" customFormat="1" ht="24.96" customHeight="1">
      <c r="B4" s="23"/>
      <c r="D4" s="24" t="s">
        <v>11</v>
      </c>
      <c r="AR4" s="23"/>
      <c r="AS4" s="25" t="s">
        <v>12</v>
      </c>
      <c r="BE4" s="26" t="s">
        <v>13</v>
      </c>
      <c r="BS4" s="20" t="s">
        <v>14</v>
      </c>
    </row>
    <row r="5" s="1" customFormat="1" ht="12" customHeight="1">
      <c r="B5" s="23"/>
      <c r="D5" s="27" t="s">
        <v>15</v>
      </c>
      <c r="K5" s="28" t="s">
        <v>16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3"/>
      <c r="BE5" s="29" t="s">
        <v>17</v>
      </c>
      <c r="BS5" s="20" t="s">
        <v>7</v>
      </c>
    </row>
    <row r="6" s="1" customFormat="1" ht="36.96" customHeight="1">
      <c r="B6" s="23"/>
      <c r="D6" s="30" t="s">
        <v>18</v>
      </c>
      <c r="K6" s="31" t="s">
        <v>19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3"/>
      <c r="BE6" s="32"/>
      <c r="BS6" s="20" t="s">
        <v>7</v>
      </c>
    </row>
    <row r="7" s="1" customFormat="1" ht="12" customHeight="1">
      <c r="B7" s="23"/>
      <c r="D7" s="33" t="s">
        <v>20</v>
      </c>
      <c r="K7" s="28" t="s">
        <v>3</v>
      </c>
      <c r="AK7" s="33" t="s">
        <v>21</v>
      </c>
      <c r="AN7" s="28" t="s">
        <v>3</v>
      </c>
      <c r="AR7" s="23"/>
      <c r="BE7" s="32"/>
      <c r="BS7" s="20" t="s">
        <v>7</v>
      </c>
    </row>
    <row r="8" s="1" customFormat="1" ht="12" customHeight="1">
      <c r="B8" s="23"/>
      <c r="D8" s="33" t="s">
        <v>22</v>
      </c>
      <c r="K8" s="28" t="s">
        <v>23</v>
      </c>
      <c r="AK8" s="33" t="s">
        <v>24</v>
      </c>
      <c r="AN8" s="34" t="s">
        <v>25</v>
      </c>
      <c r="AR8" s="23"/>
      <c r="BE8" s="32"/>
      <c r="BS8" s="20" t="s">
        <v>7</v>
      </c>
    </row>
    <row r="9" s="1" customFormat="1" ht="14.4" customHeight="1">
      <c r="B9" s="23"/>
      <c r="AR9" s="23"/>
      <c r="BE9" s="32"/>
      <c r="BS9" s="20" t="s">
        <v>7</v>
      </c>
    </row>
    <row r="10" s="1" customFormat="1" ht="12" customHeight="1">
      <c r="B10" s="23"/>
      <c r="D10" s="33" t="s">
        <v>26</v>
      </c>
      <c r="AK10" s="33" t="s">
        <v>27</v>
      </c>
      <c r="AN10" s="28" t="s">
        <v>3</v>
      </c>
      <c r="AR10" s="23"/>
      <c r="BE10" s="32"/>
      <c r="BS10" s="20" t="s">
        <v>7</v>
      </c>
    </row>
    <row r="11" s="1" customFormat="1" ht="18.48" customHeight="1">
      <c r="B11" s="23"/>
      <c r="E11" s="28" t="s">
        <v>28</v>
      </c>
      <c r="AK11" s="33" t="s">
        <v>29</v>
      </c>
      <c r="AN11" s="28" t="s">
        <v>3</v>
      </c>
      <c r="AR11" s="23"/>
      <c r="BE11" s="32"/>
      <c r="BS11" s="20" t="s">
        <v>7</v>
      </c>
    </row>
    <row r="12" s="1" customFormat="1" ht="6.96" customHeight="1">
      <c r="B12" s="23"/>
      <c r="AR12" s="23"/>
      <c r="BE12" s="32"/>
      <c r="BS12" s="20" t="s">
        <v>7</v>
      </c>
    </row>
    <row r="13" s="1" customFormat="1" ht="12" customHeight="1">
      <c r="B13" s="23"/>
      <c r="D13" s="33" t="s">
        <v>30</v>
      </c>
      <c r="AK13" s="33" t="s">
        <v>27</v>
      </c>
      <c r="AN13" s="35" t="s">
        <v>31</v>
      </c>
      <c r="AR13" s="23"/>
      <c r="BE13" s="32"/>
      <c r="BS13" s="20" t="s">
        <v>7</v>
      </c>
    </row>
    <row r="14">
      <c r="B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N14" s="35" t="s">
        <v>31</v>
      </c>
      <c r="AR14" s="23"/>
      <c r="BE14" s="32"/>
      <c r="BS14" s="20" t="s">
        <v>7</v>
      </c>
    </row>
    <row r="15" s="1" customFormat="1" ht="6.96" customHeight="1">
      <c r="B15" s="23"/>
      <c r="AR15" s="23"/>
      <c r="BE15" s="32"/>
      <c r="BS15" s="20" t="s">
        <v>4</v>
      </c>
    </row>
    <row r="16" s="1" customFormat="1" ht="12" customHeight="1">
      <c r="B16" s="23"/>
      <c r="D16" s="33" t="s">
        <v>32</v>
      </c>
      <c r="AK16" s="33" t="s">
        <v>27</v>
      </c>
      <c r="AN16" s="28" t="s">
        <v>3</v>
      </c>
      <c r="AR16" s="23"/>
      <c r="BE16" s="32"/>
      <c r="BS16" s="20" t="s">
        <v>4</v>
      </c>
    </row>
    <row r="17" s="1" customFormat="1" ht="18.48" customHeight="1">
      <c r="B17" s="23"/>
      <c r="E17" s="28" t="s">
        <v>33</v>
      </c>
      <c r="AK17" s="33" t="s">
        <v>29</v>
      </c>
      <c r="AN17" s="28" t="s">
        <v>3</v>
      </c>
      <c r="AR17" s="23"/>
      <c r="BE17" s="32"/>
      <c r="BS17" s="20" t="s">
        <v>34</v>
      </c>
    </row>
    <row r="18" s="1" customFormat="1" ht="6.96" customHeight="1">
      <c r="B18" s="23"/>
      <c r="AR18" s="23"/>
      <c r="BE18" s="32"/>
      <c r="BS18" s="20" t="s">
        <v>7</v>
      </c>
    </row>
    <row r="19" s="1" customFormat="1" ht="12" customHeight="1">
      <c r="B19" s="23"/>
      <c r="D19" s="33" t="s">
        <v>35</v>
      </c>
      <c r="AK19" s="33" t="s">
        <v>27</v>
      </c>
      <c r="AN19" s="28" t="s">
        <v>36</v>
      </c>
      <c r="AR19" s="23"/>
      <c r="BE19" s="32"/>
      <c r="BS19" s="20" t="s">
        <v>7</v>
      </c>
    </row>
    <row r="20" s="1" customFormat="1" ht="18.48" customHeight="1">
      <c r="B20" s="23"/>
      <c r="E20" s="28" t="s">
        <v>37</v>
      </c>
      <c r="AK20" s="33" t="s">
        <v>29</v>
      </c>
      <c r="AN20" s="28" t="s">
        <v>3</v>
      </c>
      <c r="AR20" s="23"/>
      <c r="BE20" s="32"/>
      <c r="BS20" s="20" t="s">
        <v>4</v>
      </c>
    </row>
    <row r="21" s="1" customFormat="1" ht="6.96" customHeight="1">
      <c r="B21" s="23"/>
      <c r="AR21" s="23"/>
      <c r="BE21" s="32"/>
    </row>
    <row r="22" s="1" customFormat="1" ht="12" customHeight="1">
      <c r="B22" s="23"/>
      <c r="D22" s="33" t="s">
        <v>38</v>
      </c>
      <c r="AR22" s="23"/>
      <c r="BE22" s="32"/>
    </row>
    <row r="23" s="1" customFormat="1" ht="59.25" customHeight="1">
      <c r="B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R23" s="23"/>
      <c r="BE23" s="32"/>
    </row>
    <row r="24" s="1" customFormat="1" ht="6.96" customHeight="1">
      <c r="B24" s="23"/>
      <c r="AR24" s="23"/>
      <c r="BE24" s="32"/>
    </row>
    <row r="25" s="1" customFormat="1" ht="6.96" customHeight="1">
      <c r="B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R25" s="23"/>
      <c r="BE25" s="32"/>
    </row>
    <row r="26" s="2" customFormat="1" ht="25.92" customHeight="1">
      <c r="A26" s="39"/>
      <c r="B26" s="40"/>
      <c r="C26" s="39"/>
      <c r="D26" s="41" t="s">
        <v>40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39"/>
      <c r="AQ26" s="39"/>
      <c r="AR26" s="40"/>
      <c r="BE26" s="32"/>
    </row>
    <row r="27" s="2" customFormat="1" ht="6.96" customHeight="1">
      <c r="A27" s="39"/>
      <c r="B27" s="40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0"/>
      <c r="BE27" s="32"/>
    </row>
    <row r="28" s="2" customFormat="1">
      <c r="A28" s="39"/>
      <c r="B28" s="40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41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42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43</v>
      </c>
      <c r="AL28" s="44"/>
      <c r="AM28" s="44"/>
      <c r="AN28" s="44"/>
      <c r="AO28" s="44"/>
      <c r="AP28" s="39"/>
      <c r="AQ28" s="39"/>
      <c r="AR28" s="40"/>
      <c r="BE28" s="32"/>
    </row>
    <row r="29" s="3" customFormat="1" ht="14.4" customHeight="1">
      <c r="A29" s="3"/>
      <c r="B29" s="45"/>
      <c r="C29" s="3"/>
      <c r="D29" s="33" t="s">
        <v>44</v>
      </c>
      <c r="E29" s="3"/>
      <c r="F29" s="33" t="s">
        <v>45</v>
      </c>
      <c r="G29" s="3"/>
      <c r="H29" s="3"/>
      <c r="I29" s="3"/>
      <c r="J29" s="3"/>
      <c r="K29" s="3"/>
      <c r="L29" s="46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7">
        <f>ROUND(AZ54,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7">
        <f>ROUND(AV54, 2)</f>
        <v>0</v>
      </c>
      <c r="AL29" s="3"/>
      <c r="AM29" s="3"/>
      <c r="AN29" s="3"/>
      <c r="AO29" s="3"/>
      <c r="AP29" s="3"/>
      <c r="AQ29" s="3"/>
      <c r="AR29" s="45"/>
      <c r="BE29" s="48"/>
    </row>
    <row r="30" s="3" customFormat="1" ht="14.4" customHeight="1">
      <c r="A30" s="3"/>
      <c r="B30" s="45"/>
      <c r="C30" s="3"/>
      <c r="D30" s="3"/>
      <c r="E30" s="3"/>
      <c r="F30" s="33" t="s">
        <v>46</v>
      </c>
      <c r="G30" s="3"/>
      <c r="H30" s="3"/>
      <c r="I30" s="3"/>
      <c r="J30" s="3"/>
      <c r="K30" s="3"/>
      <c r="L30" s="46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7">
        <f>ROUND(BA54,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7">
        <f>ROUND(AW54, 2)</f>
        <v>0</v>
      </c>
      <c r="AL30" s="3"/>
      <c r="AM30" s="3"/>
      <c r="AN30" s="3"/>
      <c r="AO30" s="3"/>
      <c r="AP30" s="3"/>
      <c r="AQ30" s="3"/>
      <c r="AR30" s="45"/>
      <c r="BE30" s="48"/>
    </row>
    <row r="31" hidden="1" s="3" customFormat="1" ht="14.4" customHeight="1">
      <c r="A31" s="3"/>
      <c r="B31" s="45"/>
      <c r="C31" s="3"/>
      <c r="D31" s="3"/>
      <c r="E31" s="3"/>
      <c r="F31" s="33" t="s">
        <v>47</v>
      </c>
      <c r="G31" s="3"/>
      <c r="H31" s="3"/>
      <c r="I31" s="3"/>
      <c r="J31" s="3"/>
      <c r="K31" s="3"/>
      <c r="L31" s="46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7">
        <f>ROUND(BB54,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7">
        <v>0</v>
      </c>
      <c r="AL31" s="3"/>
      <c r="AM31" s="3"/>
      <c r="AN31" s="3"/>
      <c r="AO31" s="3"/>
      <c r="AP31" s="3"/>
      <c r="AQ31" s="3"/>
      <c r="AR31" s="45"/>
      <c r="BE31" s="48"/>
    </row>
    <row r="32" hidden="1" s="3" customFormat="1" ht="14.4" customHeight="1">
      <c r="A32" s="3"/>
      <c r="B32" s="45"/>
      <c r="C32" s="3"/>
      <c r="D32" s="3"/>
      <c r="E32" s="3"/>
      <c r="F32" s="33" t="s">
        <v>48</v>
      </c>
      <c r="G32" s="3"/>
      <c r="H32" s="3"/>
      <c r="I32" s="3"/>
      <c r="J32" s="3"/>
      <c r="K32" s="3"/>
      <c r="L32" s="46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7">
        <f>ROUND(BC54,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7">
        <v>0</v>
      </c>
      <c r="AL32" s="3"/>
      <c r="AM32" s="3"/>
      <c r="AN32" s="3"/>
      <c r="AO32" s="3"/>
      <c r="AP32" s="3"/>
      <c r="AQ32" s="3"/>
      <c r="AR32" s="45"/>
      <c r="BE32" s="48"/>
    </row>
    <row r="33" hidden="1" s="3" customFormat="1" ht="14.4" customHeight="1">
      <c r="A33" s="3"/>
      <c r="B33" s="45"/>
      <c r="C33" s="3"/>
      <c r="D33" s="3"/>
      <c r="E33" s="3"/>
      <c r="F33" s="33" t="s">
        <v>49</v>
      </c>
      <c r="G33" s="3"/>
      <c r="H33" s="3"/>
      <c r="I33" s="3"/>
      <c r="J33" s="3"/>
      <c r="K33" s="3"/>
      <c r="L33" s="46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7">
        <f>ROUND(BD54,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7">
        <v>0</v>
      </c>
      <c r="AL33" s="3"/>
      <c r="AM33" s="3"/>
      <c r="AN33" s="3"/>
      <c r="AO33" s="3"/>
      <c r="AP33" s="3"/>
      <c r="AQ33" s="3"/>
      <c r="AR33" s="45"/>
      <c r="BE33" s="3"/>
    </row>
    <row r="34" s="2" customFormat="1" ht="6.96" customHeight="1">
      <c r="A34" s="39"/>
      <c r="B34" s="40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0"/>
      <c r="BE34" s="39"/>
    </row>
    <row r="35" s="2" customFormat="1" ht="25.92" customHeight="1">
      <c r="A35" s="39"/>
      <c r="B35" s="40"/>
      <c r="C35" s="49"/>
      <c r="D35" s="50" t="s">
        <v>50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51</v>
      </c>
      <c r="U35" s="51"/>
      <c r="V35" s="51"/>
      <c r="W35" s="51"/>
      <c r="X35" s="53" t="s">
        <v>52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0"/>
      <c r="BE35" s="39"/>
    </row>
    <row r="36" s="2" customFormat="1" ht="6.96" customHeight="1">
      <c r="A36" s="39"/>
      <c r="B36" s="40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0"/>
      <c r="BE36" s="39"/>
    </row>
    <row r="37" s="2" customFormat="1" ht="6.96" customHeight="1">
      <c r="A37" s="39"/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40"/>
      <c r="BE37" s="39"/>
    </row>
    <row r="41" s="2" customFormat="1" ht="6.96" customHeight="1">
      <c r="A41" s="39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40"/>
      <c r="BE41" s="39"/>
    </row>
    <row r="42" s="2" customFormat="1" ht="24.96" customHeight="1">
      <c r="A42" s="39"/>
      <c r="B42" s="40"/>
      <c r="C42" s="24" t="s">
        <v>53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0"/>
      <c r="BE42" s="39"/>
    </row>
    <row r="43" s="2" customFormat="1" ht="6.96" customHeight="1">
      <c r="A43" s="39"/>
      <c r="B43" s="40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0"/>
      <c r="BE43" s="39"/>
    </row>
    <row r="44" s="4" customFormat="1" ht="12" customHeight="1">
      <c r="A44" s="4"/>
      <c r="B44" s="60"/>
      <c r="C44" s="33" t="s">
        <v>15</v>
      </c>
      <c r="D44" s="4"/>
      <c r="E44" s="4"/>
      <c r="F44" s="4"/>
      <c r="G44" s="4"/>
      <c r="H44" s="4"/>
      <c r="I44" s="4"/>
      <c r="J44" s="4"/>
      <c r="K44" s="4"/>
      <c r="L44" s="4" t="str">
        <f>K5</f>
        <v>042a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0"/>
      <c r="BE44" s="4"/>
    </row>
    <row r="45" s="5" customFormat="1" ht="36.96" customHeight="1">
      <c r="A45" s="5"/>
      <c r="B45" s="61"/>
      <c r="C45" s="62" t="s">
        <v>18</v>
      </c>
      <c r="D45" s="5"/>
      <c r="E45" s="5"/>
      <c r="F45" s="5"/>
      <c r="G45" s="5"/>
      <c r="H45" s="5"/>
      <c r="I45" s="5"/>
      <c r="J45" s="5"/>
      <c r="K45" s="5"/>
      <c r="L45" s="63" t="str">
        <f>K6</f>
        <v>Střecha - ZŠ T.G.Masaryka Náchod - objekt A Větší střecha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1"/>
      <c r="BE45" s="5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0"/>
      <c r="BE46" s="39"/>
    </row>
    <row r="47" s="2" customFormat="1" ht="12" customHeight="1">
      <c r="A47" s="39"/>
      <c r="B47" s="40"/>
      <c r="C47" s="33" t="s">
        <v>22</v>
      </c>
      <c r="D47" s="39"/>
      <c r="E47" s="39"/>
      <c r="F47" s="39"/>
      <c r="G47" s="39"/>
      <c r="H47" s="39"/>
      <c r="I47" s="39"/>
      <c r="J47" s="39"/>
      <c r="K47" s="39"/>
      <c r="L47" s="64" t="str">
        <f>IF(K8="","",K8)</f>
        <v>Bartoňova 1005 Náchod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3" t="s">
        <v>24</v>
      </c>
      <c r="AJ47" s="39"/>
      <c r="AK47" s="39"/>
      <c r="AL47" s="39"/>
      <c r="AM47" s="65" t="str">
        <f>IF(AN8= "","",AN8)</f>
        <v>11. 1. 2021</v>
      </c>
      <c r="AN47" s="65"/>
      <c r="AO47" s="39"/>
      <c r="AP47" s="39"/>
      <c r="AQ47" s="39"/>
      <c r="AR47" s="40"/>
      <c r="BE47" s="39"/>
    </row>
    <row r="48" s="2" customFormat="1" ht="6.96" customHeight="1">
      <c r="A48" s="39"/>
      <c r="B48" s="40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0"/>
      <c r="BE48" s="39"/>
    </row>
    <row r="49" s="2" customFormat="1" ht="15.15" customHeight="1">
      <c r="A49" s="39"/>
      <c r="B49" s="40"/>
      <c r="C49" s="33" t="s">
        <v>26</v>
      </c>
      <c r="D49" s="39"/>
      <c r="E49" s="39"/>
      <c r="F49" s="39"/>
      <c r="G49" s="39"/>
      <c r="H49" s="39"/>
      <c r="I49" s="39"/>
      <c r="J49" s="39"/>
      <c r="K49" s="39"/>
      <c r="L49" s="4" t="str">
        <f>IF(E11= "","",E11)</f>
        <v>Město Náchod, Masarykovo náměstí 40, 54701 Náchod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3" t="s">
        <v>32</v>
      </c>
      <c r="AJ49" s="39"/>
      <c r="AK49" s="39"/>
      <c r="AL49" s="39"/>
      <c r="AM49" s="66" t="str">
        <f>IF(E17="","",E17)</f>
        <v>Ing. Michal Strnad</v>
      </c>
      <c r="AN49" s="4"/>
      <c r="AO49" s="4"/>
      <c r="AP49" s="4"/>
      <c r="AQ49" s="39"/>
      <c r="AR49" s="40"/>
      <c r="AS49" s="67" t="s">
        <v>54</v>
      </c>
      <c r="AT49" s="68"/>
      <c r="AU49" s="69"/>
      <c r="AV49" s="69"/>
      <c r="AW49" s="69"/>
      <c r="AX49" s="69"/>
      <c r="AY49" s="69"/>
      <c r="AZ49" s="69"/>
      <c r="BA49" s="69"/>
      <c r="BB49" s="69"/>
      <c r="BC49" s="69"/>
      <c r="BD49" s="70"/>
      <c r="BE49" s="39"/>
    </row>
    <row r="50" s="2" customFormat="1" ht="15.15" customHeight="1">
      <c r="A50" s="39"/>
      <c r="B50" s="40"/>
      <c r="C50" s="33" t="s">
        <v>30</v>
      </c>
      <c r="D50" s="39"/>
      <c r="E50" s="39"/>
      <c r="F50" s="39"/>
      <c r="G50" s="39"/>
      <c r="H50" s="39"/>
      <c r="I50" s="39"/>
      <c r="J50" s="39"/>
      <c r="K50" s="39"/>
      <c r="L50" s="4" t="str">
        <f>IF(E14= 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3" t="s">
        <v>35</v>
      </c>
      <c r="AJ50" s="39"/>
      <c r="AK50" s="39"/>
      <c r="AL50" s="39"/>
      <c r="AM50" s="66" t="str">
        <f>IF(E20="","",E20)</f>
        <v>Ing. Zuzana Lacmanová</v>
      </c>
      <c r="AN50" s="4"/>
      <c r="AO50" s="4"/>
      <c r="AP50" s="4"/>
      <c r="AQ50" s="39"/>
      <c r="AR50" s="40"/>
      <c r="AS50" s="71"/>
      <c r="AT50" s="72"/>
      <c r="AU50" s="73"/>
      <c r="AV50" s="73"/>
      <c r="AW50" s="73"/>
      <c r="AX50" s="73"/>
      <c r="AY50" s="73"/>
      <c r="AZ50" s="73"/>
      <c r="BA50" s="73"/>
      <c r="BB50" s="73"/>
      <c r="BC50" s="73"/>
      <c r="BD50" s="74"/>
      <c r="BE50" s="39"/>
    </row>
    <row r="51" s="2" customFormat="1" ht="10.8" customHeight="1">
      <c r="A51" s="39"/>
      <c r="B51" s="40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0"/>
      <c r="AS51" s="71"/>
      <c r="AT51" s="72"/>
      <c r="AU51" s="73"/>
      <c r="AV51" s="73"/>
      <c r="AW51" s="73"/>
      <c r="AX51" s="73"/>
      <c r="AY51" s="73"/>
      <c r="AZ51" s="73"/>
      <c r="BA51" s="73"/>
      <c r="BB51" s="73"/>
      <c r="BC51" s="73"/>
      <c r="BD51" s="74"/>
      <c r="BE51" s="39"/>
    </row>
    <row r="52" s="2" customFormat="1" ht="29.28" customHeight="1">
      <c r="A52" s="39"/>
      <c r="B52" s="40"/>
      <c r="C52" s="75" t="s">
        <v>55</v>
      </c>
      <c r="D52" s="76"/>
      <c r="E52" s="76"/>
      <c r="F52" s="76"/>
      <c r="G52" s="76"/>
      <c r="H52" s="77"/>
      <c r="I52" s="78" t="s">
        <v>56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9" t="s">
        <v>57</v>
      </c>
      <c r="AH52" s="76"/>
      <c r="AI52" s="76"/>
      <c r="AJ52" s="76"/>
      <c r="AK52" s="76"/>
      <c r="AL52" s="76"/>
      <c r="AM52" s="76"/>
      <c r="AN52" s="78" t="s">
        <v>58</v>
      </c>
      <c r="AO52" s="76"/>
      <c r="AP52" s="76"/>
      <c r="AQ52" s="80" t="s">
        <v>59</v>
      </c>
      <c r="AR52" s="40"/>
      <c r="AS52" s="81" t="s">
        <v>60</v>
      </c>
      <c r="AT52" s="82" t="s">
        <v>61</v>
      </c>
      <c r="AU52" s="82" t="s">
        <v>62</v>
      </c>
      <c r="AV52" s="82" t="s">
        <v>63</v>
      </c>
      <c r="AW52" s="82" t="s">
        <v>64</v>
      </c>
      <c r="AX52" s="82" t="s">
        <v>65</v>
      </c>
      <c r="AY52" s="82" t="s">
        <v>66</v>
      </c>
      <c r="AZ52" s="82" t="s">
        <v>67</v>
      </c>
      <c r="BA52" s="82" t="s">
        <v>68</v>
      </c>
      <c r="BB52" s="82" t="s">
        <v>69</v>
      </c>
      <c r="BC52" s="82" t="s">
        <v>70</v>
      </c>
      <c r="BD52" s="83" t="s">
        <v>71</v>
      </c>
      <c r="BE52" s="39"/>
    </row>
    <row r="53" s="2" customFormat="1" ht="10.8" customHeight="1">
      <c r="A53" s="39"/>
      <c r="B53" s="40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0"/>
      <c r="AS53" s="84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6"/>
      <c r="BE53" s="39"/>
    </row>
    <row r="54" s="6" customFormat="1" ht="32.4" customHeight="1">
      <c r="A54" s="6"/>
      <c r="B54" s="87"/>
      <c r="C54" s="88" t="s">
        <v>72</v>
      </c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90">
        <f>ROUND(SUM(AG55:AG58),2)</f>
        <v>0</v>
      </c>
      <c r="AH54" s="90"/>
      <c r="AI54" s="90"/>
      <c r="AJ54" s="90"/>
      <c r="AK54" s="90"/>
      <c r="AL54" s="90"/>
      <c r="AM54" s="90"/>
      <c r="AN54" s="91">
        <f>SUM(AG54,AT54)</f>
        <v>0</v>
      </c>
      <c r="AO54" s="91"/>
      <c r="AP54" s="91"/>
      <c r="AQ54" s="92" t="s">
        <v>3</v>
      </c>
      <c r="AR54" s="87"/>
      <c r="AS54" s="93">
        <f>ROUND(SUM(AS55:AS58),2)</f>
        <v>0</v>
      </c>
      <c r="AT54" s="94">
        <f>ROUND(SUM(AV54:AW54),2)</f>
        <v>0</v>
      </c>
      <c r="AU54" s="95">
        <f>ROUND(SUM(AU55:AU58),5)</f>
        <v>0</v>
      </c>
      <c r="AV54" s="94">
        <f>ROUND(AZ54*L29,2)</f>
        <v>0</v>
      </c>
      <c r="AW54" s="94">
        <f>ROUND(BA54*L30,2)</f>
        <v>0</v>
      </c>
      <c r="AX54" s="94">
        <f>ROUND(BB54*L29,2)</f>
        <v>0</v>
      </c>
      <c r="AY54" s="94">
        <f>ROUND(BC54*L30,2)</f>
        <v>0</v>
      </c>
      <c r="AZ54" s="94">
        <f>ROUND(SUM(AZ55:AZ58),2)</f>
        <v>0</v>
      </c>
      <c r="BA54" s="94">
        <f>ROUND(SUM(BA55:BA58),2)</f>
        <v>0</v>
      </c>
      <c r="BB54" s="94">
        <f>ROUND(SUM(BB55:BB58),2)</f>
        <v>0</v>
      </c>
      <c r="BC54" s="94">
        <f>ROUND(SUM(BC55:BC58),2)</f>
        <v>0</v>
      </c>
      <c r="BD54" s="96">
        <f>ROUND(SUM(BD55:BD58),2)</f>
        <v>0</v>
      </c>
      <c r="BE54" s="6"/>
      <c r="BS54" s="97" t="s">
        <v>73</v>
      </c>
      <c r="BT54" s="97" t="s">
        <v>74</v>
      </c>
      <c r="BU54" s="98" t="s">
        <v>75</v>
      </c>
      <c r="BV54" s="97" t="s">
        <v>76</v>
      </c>
      <c r="BW54" s="97" t="s">
        <v>5</v>
      </c>
      <c r="BX54" s="97" t="s">
        <v>77</v>
      </c>
      <c r="CL54" s="97" t="s">
        <v>3</v>
      </c>
    </row>
    <row r="55" s="7" customFormat="1" ht="16.5" customHeight="1">
      <c r="A55" s="99" t="s">
        <v>78</v>
      </c>
      <c r="B55" s="100"/>
      <c r="C55" s="101"/>
      <c r="D55" s="102" t="s">
        <v>79</v>
      </c>
      <c r="E55" s="102"/>
      <c r="F55" s="102"/>
      <c r="G55" s="102"/>
      <c r="H55" s="102"/>
      <c r="I55" s="103"/>
      <c r="J55" s="102" t="s">
        <v>80</v>
      </c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  <c r="AD55" s="102"/>
      <c r="AE55" s="102"/>
      <c r="AF55" s="102"/>
      <c r="AG55" s="104">
        <f>'SO01_a - Bourací práce'!J30</f>
        <v>0</v>
      </c>
      <c r="AH55" s="103"/>
      <c r="AI55" s="103"/>
      <c r="AJ55" s="103"/>
      <c r="AK55" s="103"/>
      <c r="AL55" s="103"/>
      <c r="AM55" s="103"/>
      <c r="AN55" s="104">
        <f>SUM(AG55,AT55)</f>
        <v>0</v>
      </c>
      <c r="AO55" s="103"/>
      <c r="AP55" s="103"/>
      <c r="AQ55" s="105" t="s">
        <v>81</v>
      </c>
      <c r="AR55" s="100"/>
      <c r="AS55" s="106">
        <v>0</v>
      </c>
      <c r="AT55" s="107">
        <f>ROUND(SUM(AV55:AW55),2)</f>
        <v>0</v>
      </c>
      <c r="AU55" s="108">
        <f>'SO01_a - Bourací práce'!P85</f>
        <v>0</v>
      </c>
      <c r="AV55" s="107">
        <f>'SO01_a - Bourací práce'!J33</f>
        <v>0</v>
      </c>
      <c r="AW55" s="107">
        <f>'SO01_a - Bourací práce'!J34</f>
        <v>0</v>
      </c>
      <c r="AX55" s="107">
        <f>'SO01_a - Bourací práce'!J35</f>
        <v>0</v>
      </c>
      <c r="AY55" s="107">
        <f>'SO01_a - Bourací práce'!J36</f>
        <v>0</v>
      </c>
      <c r="AZ55" s="107">
        <f>'SO01_a - Bourací práce'!F33</f>
        <v>0</v>
      </c>
      <c r="BA55" s="107">
        <f>'SO01_a - Bourací práce'!F34</f>
        <v>0</v>
      </c>
      <c r="BB55" s="107">
        <f>'SO01_a - Bourací práce'!F35</f>
        <v>0</v>
      </c>
      <c r="BC55" s="107">
        <f>'SO01_a - Bourací práce'!F36</f>
        <v>0</v>
      </c>
      <c r="BD55" s="109">
        <f>'SO01_a - Bourací práce'!F37</f>
        <v>0</v>
      </c>
      <c r="BE55" s="7"/>
      <c r="BT55" s="110" t="s">
        <v>9</v>
      </c>
      <c r="BV55" s="110" t="s">
        <v>76</v>
      </c>
      <c r="BW55" s="110" t="s">
        <v>82</v>
      </c>
      <c r="BX55" s="110" t="s">
        <v>5</v>
      </c>
      <c r="CL55" s="110" t="s">
        <v>3</v>
      </c>
      <c r="CM55" s="110" t="s">
        <v>83</v>
      </c>
    </row>
    <row r="56" s="7" customFormat="1" ht="16.5" customHeight="1">
      <c r="A56" s="99" t="s">
        <v>78</v>
      </c>
      <c r="B56" s="100"/>
      <c r="C56" s="101"/>
      <c r="D56" s="102" t="s">
        <v>84</v>
      </c>
      <c r="E56" s="102"/>
      <c r="F56" s="102"/>
      <c r="G56" s="102"/>
      <c r="H56" s="102"/>
      <c r="I56" s="103"/>
      <c r="J56" s="102" t="s">
        <v>85</v>
      </c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  <c r="AD56" s="102"/>
      <c r="AE56" s="102"/>
      <c r="AF56" s="102"/>
      <c r="AG56" s="104">
        <f>'SO01_b - Architektonicko ...'!J30</f>
        <v>0</v>
      </c>
      <c r="AH56" s="103"/>
      <c r="AI56" s="103"/>
      <c r="AJ56" s="103"/>
      <c r="AK56" s="103"/>
      <c r="AL56" s="103"/>
      <c r="AM56" s="103"/>
      <c r="AN56" s="104">
        <f>SUM(AG56,AT56)</f>
        <v>0</v>
      </c>
      <c r="AO56" s="103"/>
      <c r="AP56" s="103"/>
      <c r="AQ56" s="105" t="s">
        <v>81</v>
      </c>
      <c r="AR56" s="100"/>
      <c r="AS56" s="106">
        <v>0</v>
      </c>
      <c r="AT56" s="107">
        <f>ROUND(SUM(AV56:AW56),2)</f>
        <v>0</v>
      </c>
      <c r="AU56" s="108">
        <f>'SO01_b - Architektonicko ...'!P88</f>
        <v>0</v>
      </c>
      <c r="AV56" s="107">
        <f>'SO01_b - Architektonicko ...'!J33</f>
        <v>0</v>
      </c>
      <c r="AW56" s="107">
        <f>'SO01_b - Architektonicko ...'!J34</f>
        <v>0</v>
      </c>
      <c r="AX56" s="107">
        <f>'SO01_b - Architektonicko ...'!J35</f>
        <v>0</v>
      </c>
      <c r="AY56" s="107">
        <f>'SO01_b - Architektonicko ...'!J36</f>
        <v>0</v>
      </c>
      <c r="AZ56" s="107">
        <f>'SO01_b - Architektonicko ...'!F33</f>
        <v>0</v>
      </c>
      <c r="BA56" s="107">
        <f>'SO01_b - Architektonicko ...'!F34</f>
        <v>0</v>
      </c>
      <c r="BB56" s="107">
        <f>'SO01_b - Architektonicko ...'!F35</f>
        <v>0</v>
      </c>
      <c r="BC56" s="107">
        <f>'SO01_b - Architektonicko ...'!F36</f>
        <v>0</v>
      </c>
      <c r="BD56" s="109">
        <f>'SO01_b - Architektonicko ...'!F37</f>
        <v>0</v>
      </c>
      <c r="BE56" s="7"/>
      <c r="BT56" s="110" t="s">
        <v>9</v>
      </c>
      <c r="BV56" s="110" t="s">
        <v>76</v>
      </c>
      <c r="BW56" s="110" t="s">
        <v>86</v>
      </c>
      <c r="BX56" s="110" t="s">
        <v>5</v>
      </c>
      <c r="CL56" s="110" t="s">
        <v>3</v>
      </c>
      <c r="CM56" s="110" t="s">
        <v>83</v>
      </c>
    </row>
    <row r="57" s="7" customFormat="1" ht="16.5" customHeight="1">
      <c r="A57" s="99" t="s">
        <v>78</v>
      </c>
      <c r="B57" s="100"/>
      <c r="C57" s="101"/>
      <c r="D57" s="102" t="s">
        <v>87</v>
      </c>
      <c r="E57" s="102"/>
      <c r="F57" s="102"/>
      <c r="G57" s="102"/>
      <c r="H57" s="102"/>
      <c r="I57" s="103"/>
      <c r="J57" s="102" t="s">
        <v>88</v>
      </c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4">
        <f>'SO01_d - Elektromontáže -...'!J30</f>
        <v>0</v>
      </c>
      <c r="AH57" s="103"/>
      <c r="AI57" s="103"/>
      <c r="AJ57" s="103"/>
      <c r="AK57" s="103"/>
      <c r="AL57" s="103"/>
      <c r="AM57" s="103"/>
      <c r="AN57" s="104">
        <f>SUM(AG57,AT57)</f>
        <v>0</v>
      </c>
      <c r="AO57" s="103"/>
      <c r="AP57" s="103"/>
      <c r="AQ57" s="105" t="s">
        <v>89</v>
      </c>
      <c r="AR57" s="100"/>
      <c r="AS57" s="106">
        <v>0</v>
      </c>
      <c r="AT57" s="107">
        <f>ROUND(SUM(AV57:AW57),2)</f>
        <v>0</v>
      </c>
      <c r="AU57" s="108">
        <f>'SO01_d - Elektromontáže -...'!P84</f>
        <v>0</v>
      </c>
      <c r="AV57" s="107">
        <f>'SO01_d - Elektromontáže -...'!J33</f>
        <v>0</v>
      </c>
      <c r="AW57" s="107">
        <f>'SO01_d - Elektromontáže -...'!J34</f>
        <v>0</v>
      </c>
      <c r="AX57" s="107">
        <f>'SO01_d - Elektromontáže -...'!J35</f>
        <v>0</v>
      </c>
      <c r="AY57" s="107">
        <f>'SO01_d - Elektromontáže -...'!J36</f>
        <v>0</v>
      </c>
      <c r="AZ57" s="107">
        <f>'SO01_d - Elektromontáže -...'!F33</f>
        <v>0</v>
      </c>
      <c r="BA57" s="107">
        <f>'SO01_d - Elektromontáže -...'!F34</f>
        <v>0</v>
      </c>
      <c r="BB57" s="107">
        <f>'SO01_d - Elektromontáže -...'!F35</f>
        <v>0</v>
      </c>
      <c r="BC57" s="107">
        <f>'SO01_d - Elektromontáže -...'!F36</f>
        <v>0</v>
      </c>
      <c r="BD57" s="109">
        <f>'SO01_d - Elektromontáže -...'!F37</f>
        <v>0</v>
      </c>
      <c r="BE57" s="7"/>
      <c r="BT57" s="110" t="s">
        <v>9</v>
      </c>
      <c r="BV57" s="110" t="s">
        <v>76</v>
      </c>
      <c r="BW57" s="110" t="s">
        <v>90</v>
      </c>
      <c r="BX57" s="110" t="s">
        <v>5</v>
      </c>
      <c r="CL57" s="110" t="s">
        <v>3</v>
      </c>
      <c r="CM57" s="110" t="s">
        <v>83</v>
      </c>
    </row>
    <row r="58" s="7" customFormat="1" ht="16.5" customHeight="1">
      <c r="A58" s="99" t="s">
        <v>78</v>
      </c>
      <c r="B58" s="100"/>
      <c r="C58" s="101"/>
      <c r="D58" s="102" t="s">
        <v>91</v>
      </c>
      <c r="E58" s="102"/>
      <c r="F58" s="102"/>
      <c r="G58" s="102"/>
      <c r="H58" s="102"/>
      <c r="I58" s="103"/>
      <c r="J58" s="102" t="s">
        <v>92</v>
      </c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4">
        <f>'VRN - Vedlejší rozpočtové...'!J30</f>
        <v>0</v>
      </c>
      <c r="AH58" s="103"/>
      <c r="AI58" s="103"/>
      <c r="AJ58" s="103"/>
      <c r="AK58" s="103"/>
      <c r="AL58" s="103"/>
      <c r="AM58" s="103"/>
      <c r="AN58" s="104">
        <f>SUM(AG58,AT58)</f>
        <v>0</v>
      </c>
      <c r="AO58" s="103"/>
      <c r="AP58" s="103"/>
      <c r="AQ58" s="105" t="s">
        <v>81</v>
      </c>
      <c r="AR58" s="100"/>
      <c r="AS58" s="111">
        <v>0</v>
      </c>
      <c r="AT58" s="112">
        <f>ROUND(SUM(AV58:AW58),2)</f>
        <v>0</v>
      </c>
      <c r="AU58" s="113">
        <f>'VRN - Vedlejší rozpočtové...'!P82</f>
        <v>0</v>
      </c>
      <c r="AV58" s="112">
        <f>'VRN - Vedlejší rozpočtové...'!J33</f>
        <v>0</v>
      </c>
      <c r="AW58" s="112">
        <f>'VRN - Vedlejší rozpočtové...'!J34</f>
        <v>0</v>
      </c>
      <c r="AX58" s="112">
        <f>'VRN - Vedlejší rozpočtové...'!J35</f>
        <v>0</v>
      </c>
      <c r="AY58" s="112">
        <f>'VRN - Vedlejší rozpočtové...'!J36</f>
        <v>0</v>
      </c>
      <c r="AZ58" s="112">
        <f>'VRN - Vedlejší rozpočtové...'!F33</f>
        <v>0</v>
      </c>
      <c r="BA58" s="112">
        <f>'VRN - Vedlejší rozpočtové...'!F34</f>
        <v>0</v>
      </c>
      <c r="BB58" s="112">
        <f>'VRN - Vedlejší rozpočtové...'!F35</f>
        <v>0</v>
      </c>
      <c r="BC58" s="112">
        <f>'VRN - Vedlejší rozpočtové...'!F36</f>
        <v>0</v>
      </c>
      <c r="BD58" s="114">
        <f>'VRN - Vedlejší rozpočtové...'!F37</f>
        <v>0</v>
      </c>
      <c r="BE58" s="7"/>
      <c r="BT58" s="110" t="s">
        <v>9</v>
      </c>
      <c r="BV58" s="110" t="s">
        <v>76</v>
      </c>
      <c r="BW58" s="110" t="s">
        <v>93</v>
      </c>
      <c r="BX58" s="110" t="s">
        <v>5</v>
      </c>
      <c r="CL58" s="110" t="s">
        <v>3</v>
      </c>
      <c r="CM58" s="110" t="s">
        <v>83</v>
      </c>
    </row>
    <row r="59" s="2" customFormat="1" ht="30" customHeight="1">
      <c r="A59" s="39"/>
      <c r="B59" s="40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40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="2" customFormat="1" ht="6.96" customHeight="1">
      <c r="A60" s="39"/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40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01_a - Bourací práce'!C2" display="/"/>
    <hyperlink ref="A56" location="'SO01_b - Architektonicko ...'!C2" display="/"/>
    <hyperlink ref="A57" location="'SO01_d - Elektromontáže -...'!C2" display="/"/>
    <hyperlink ref="A58" location="'VRN - Vedlejší rozpočtové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15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5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82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116"/>
      <c r="J3" s="22"/>
      <c r="K3" s="22"/>
      <c r="L3" s="23"/>
      <c r="AT3" s="20" t="s">
        <v>83</v>
      </c>
    </row>
    <row r="4" s="1" customFormat="1" ht="24.96" customHeight="1">
      <c r="B4" s="23"/>
      <c r="D4" s="24" t="s">
        <v>94</v>
      </c>
      <c r="I4" s="115"/>
      <c r="L4" s="23"/>
      <c r="M4" s="117" t="s">
        <v>12</v>
      </c>
      <c r="AT4" s="20" t="s">
        <v>4</v>
      </c>
    </row>
    <row r="5" s="1" customFormat="1" ht="6.96" customHeight="1">
      <c r="B5" s="23"/>
      <c r="I5" s="115"/>
      <c r="L5" s="23"/>
    </row>
    <row r="6" s="1" customFormat="1" ht="12" customHeight="1">
      <c r="B6" s="23"/>
      <c r="D6" s="33" t="s">
        <v>18</v>
      </c>
      <c r="I6" s="115"/>
      <c r="L6" s="23"/>
    </row>
    <row r="7" s="1" customFormat="1" ht="16.5" customHeight="1">
      <c r="B7" s="23"/>
      <c r="E7" s="118" t="str">
        <f>'Rekapitulace stavby'!K6</f>
        <v>Střecha - ZŠ T.G.Masaryka Náchod - objekt A Větší střecha</v>
      </c>
      <c r="F7" s="33"/>
      <c r="G7" s="33"/>
      <c r="H7" s="33"/>
      <c r="I7" s="115"/>
      <c r="L7" s="23"/>
    </row>
    <row r="8" s="2" customFormat="1" ht="12" customHeight="1">
      <c r="A8" s="39"/>
      <c r="B8" s="40"/>
      <c r="C8" s="39"/>
      <c r="D8" s="33" t="s">
        <v>95</v>
      </c>
      <c r="E8" s="39"/>
      <c r="F8" s="39"/>
      <c r="G8" s="39"/>
      <c r="H8" s="39"/>
      <c r="I8" s="119"/>
      <c r="J8" s="39"/>
      <c r="K8" s="39"/>
      <c r="L8" s="12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0"/>
      <c r="C9" s="39"/>
      <c r="D9" s="39"/>
      <c r="E9" s="63" t="s">
        <v>96</v>
      </c>
      <c r="F9" s="39"/>
      <c r="G9" s="39"/>
      <c r="H9" s="39"/>
      <c r="I9" s="119"/>
      <c r="J9" s="39"/>
      <c r="K9" s="39"/>
      <c r="L9" s="12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119"/>
      <c r="J10" s="39"/>
      <c r="K10" s="39"/>
      <c r="L10" s="12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20</v>
      </c>
      <c r="E11" s="39"/>
      <c r="F11" s="28" t="s">
        <v>3</v>
      </c>
      <c r="G11" s="39"/>
      <c r="H11" s="39"/>
      <c r="I11" s="121" t="s">
        <v>21</v>
      </c>
      <c r="J11" s="28" t="s">
        <v>3</v>
      </c>
      <c r="K11" s="39"/>
      <c r="L11" s="12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22</v>
      </c>
      <c r="E12" s="39"/>
      <c r="F12" s="28" t="s">
        <v>23</v>
      </c>
      <c r="G12" s="39"/>
      <c r="H12" s="39"/>
      <c r="I12" s="121" t="s">
        <v>24</v>
      </c>
      <c r="J12" s="65" t="str">
        <f>'Rekapitulace stavby'!AN8</f>
        <v>11. 1. 2021</v>
      </c>
      <c r="K12" s="39"/>
      <c r="L12" s="12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19"/>
      <c r="J13" s="39"/>
      <c r="K13" s="39"/>
      <c r="L13" s="12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26</v>
      </c>
      <c r="E14" s="39"/>
      <c r="F14" s="39"/>
      <c r="G14" s="39"/>
      <c r="H14" s="39"/>
      <c r="I14" s="121" t="s">
        <v>27</v>
      </c>
      <c r="J14" s="28" t="s">
        <v>3</v>
      </c>
      <c r="K14" s="39"/>
      <c r="L14" s="12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">
        <v>28</v>
      </c>
      <c r="F15" s="39"/>
      <c r="G15" s="39"/>
      <c r="H15" s="39"/>
      <c r="I15" s="121" t="s">
        <v>29</v>
      </c>
      <c r="J15" s="28" t="s">
        <v>3</v>
      </c>
      <c r="K15" s="39"/>
      <c r="L15" s="12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119"/>
      <c r="J16" s="39"/>
      <c r="K16" s="39"/>
      <c r="L16" s="12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30</v>
      </c>
      <c r="E17" s="39"/>
      <c r="F17" s="39"/>
      <c r="G17" s="39"/>
      <c r="H17" s="39"/>
      <c r="I17" s="121" t="s">
        <v>27</v>
      </c>
      <c r="J17" s="34" t="str">
        <f>'Rekapitulace stavby'!AN13</f>
        <v>Vyplň údaj</v>
      </c>
      <c r="K17" s="39"/>
      <c r="L17" s="12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121" t="s">
        <v>29</v>
      </c>
      <c r="J18" s="34" t="str">
        <f>'Rekapitulace stavby'!AN14</f>
        <v>Vyplň údaj</v>
      </c>
      <c r="K18" s="39"/>
      <c r="L18" s="12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119"/>
      <c r="J19" s="39"/>
      <c r="K19" s="39"/>
      <c r="L19" s="12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32</v>
      </c>
      <c r="E20" s="39"/>
      <c r="F20" s="39"/>
      <c r="G20" s="39"/>
      <c r="H20" s="39"/>
      <c r="I20" s="121" t="s">
        <v>27</v>
      </c>
      <c r="J20" s="28" t="s">
        <v>3</v>
      </c>
      <c r="K20" s="39"/>
      <c r="L20" s="12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">
        <v>33</v>
      </c>
      <c r="F21" s="39"/>
      <c r="G21" s="39"/>
      <c r="H21" s="39"/>
      <c r="I21" s="121" t="s">
        <v>29</v>
      </c>
      <c r="J21" s="28" t="s">
        <v>3</v>
      </c>
      <c r="K21" s="39"/>
      <c r="L21" s="12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119"/>
      <c r="J22" s="39"/>
      <c r="K22" s="39"/>
      <c r="L22" s="12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35</v>
      </c>
      <c r="E23" s="39"/>
      <c r="F23" s="39"/>
      <c r="G23" s="39"/>
      <c r="H23" s="39"/>
      <c r="I23" s="121" t="s">
        <v>27</v>
      </c>
      <c r="J23" s="28" t="s">
        <v>36</v>
      </c>
      <c r="K23" s="39"/>
      <c r="L23" s="12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">
        <v>37</v>
      </c>
      <c r="F24" s="39"/>
      <c r="G24" s="39"/>
      <c r="H24" s="39"/>
      <c r="I24" s="121" t="s">
        <v>29</v>
      </c>
      <c r="J24" s="28" t="s">
        <v>3</v>
      </c>
      <c r="K24" s="39"/>
      <c r="L24" s="12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119"/>
      <c r="J25" s="39"/>
      <c r="K25" s="39"/>
      <c r="L25" s="12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38</v>
      </c>
      <c r="E26" s="39"/>
      <c r="F26" s="39"/>
      <c r="G26" s="39"/>
      <c r="H26" s="39"/>
      <c r="I26" s="119"/>
      <c r="J26" s="39"/>
      <c r="K26" s="39"/>
      <c r="L26" s="12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22"/>
      <c r="B27" s="123"/>
      <c r="C27" s="122"/>
      <c r="D27" s="122"/>
      <c r="E27" s="37" t="s">
        <v>3</v>
      </c>
      <c r="F27" s="37"/>
      <c r="G27" s="37"/>
      <c r="H27" s="37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119"/>
      <c r="J28" s="39"/>
      <c r="K28" s="39"/>
      <c r="L28" s="12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126"/>
      <c r="J29" s="85"/>
      <c r="K29" s="85"/>
      <c r="L29" s="12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7" t="s">
        <v>40</v>
      </c>
      <c r="E30" s="39"/>
      <c r="F30" s="39"/>
      <c r="G30" s="39"/>
      <c r="H30" s="39"/>
      <c r="I30" s="119"/>
      <c r="J30" s="91">
        <f>ROUND(J85, 2)</f>
        <v>0</v>
      </c>
      <c r="K30" s="39"/>
      <c r="L30" s="12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126"/>
      <c r="J31" s="85"/>
      <c r="K31" s="85"/>
      <c r="L31" s="12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42</v>
      </c>
      <c r="G32" s="39"/>
      <c r="H32" s="39"/>
      <c r="I32" s="128" t="s">
        <v>41</v>
      </c>
      <c r="J32" s="44" t="s">
        <v>43</v>
      </c>
      <c r="K32" s="39"/>
      <c r="L32" s="12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29" t="s">
        <v>44</v>
      </c>
      <c r="E33" s="33" t="s">
        <v>45</v>
      </c>
      <c r="F33" s="130">
        <f>ROUND((SUM(BE85:BE136)),  2)</f>
        <v>0</v>
      </c>
      <c r="G33" s="39"/>
      <c r="H33" s="39"/>
      <c r="I33" s="131">
        <v>0.20999999999999999</v>
      </c>
      <c r="J33" s="130">
        <f>ROUND(((SUM(BE85:BE136))*I33),  2)</f>
        <v>0</v>
      </c>
      <c r="K33" s="39"/>
      <c r="L33" s="12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46</v>
      </c>
      <c r="F34" s="130">
        <f>ROUND((SUM(BF85:BF136)),  2)</f>
        <v>0</v>
      </c>
      <c r="G34" s="39"/>
      <c r="H34" s="39"/>
      <c r="I34" s="131">
        <v>0.14999999999999999</v>
      </c>
      <c r="J34" s="130">
        <f>ROUND(((SUM(BF85:BF136))*I34),  2)</f>
        <v>0</v>
      </c>
      <c r="K34" s="39"/>
      <c r="L34" s="12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47</v>
      </c>
      <c r="F35" s="130">
        <f>ROUND((SUM(BG85:BG136)),  2)</f>
        <v>0</v>
      </c>
      <c r="G35" s="39"/>
      <c r="H35" s="39"/>
      <c r="I35" s="131">
        <v>0.20999999999999999</v>
      </c>
      <c r="J35" s="130">
        <f>0</f>
        <v>0</v>
      </c>
      <c r="K35" s="39"/>
      <c r="L35" s="12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48</v>
      </c>
      <c r="F36" s="130">
        <f>ROUND((SUM(BH85:BH136)),  2)</f>
        <v>0</v>
      </c>
      <c r="G36" s="39"/>
      <c r="H36" s="39"/>
      <c r="I36" s="131">
        <v>0.14999999999999999</v>
      </c>
      <c r="J36" s="130">
        <f>0</f>
        <v>0</v>
      </c>
      <c r="K36" s="39"/>
      <c r="L36" s="12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49</v>
      </c>
      <c r="F37" s="130">
        <f>ROUND((SUM(BI85:BI136)),  2)</f>
        <v>0</v>
      </c>
      <c r="G37" s="39"/>
      <c r="H37" s="39"/>
      <c r="I37" s="131">
        <v>0</v>
      </c>
      <c r="J37" s="130">
        <f>0</f>
        <v>0</v>
      </c>
      <c r="K37" s="39"/>
      <c r="L37" s="12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119"/>
      <c r="J38" s="39"/>
      <c r="K38" s="39"/>
      <c r="L38" s="12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2"/>
      <c r="D39" s="133" t="s">
        <v>50</v>
      </c>
      <c r="E39" s="77"/>
      <c r="F39" s="77"/>
      <c r="G39" s="134" t="s">
        <v>51</v>
      </c>
      <c r="H39" s="135" t="s">
        <v>52</v>
      </c>
      <c r="I39" s="136"/>
      <c r="J39" s="137">
        <f>SUM(J30:J37)</f>
        <v>0</v>
      </c>
      <c r="K39" s="138"/>
      <c r="L39" s="12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139"/>
      <c r="J40" s="57"/>
      <c r="K40" s="57"/>
      <c r="L40" s="12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140"/>
      <c r="J44" s="59"/>
      <c r="K44" s="59"/>
      <c r="L44" s="12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39"/>
      <c r="E45" s="39"/>
      <c r="F45" s="39"/>
      <c r="G45" s="39"/>
      <c r="H45" s="39"/>
      <c r="I45" s="119"/>
      <c r="J45" s="39"/>
      <c r="K45" s="39"/>
      <c r="L45" s="120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119"/>
      <c r="J46" s="39"/>
      <c r="K46" s="39"/>
      <c r="L46" s="120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18</v>
      </c>
      <c r="D47" s="39"/>
      <c r="E47" s="39"/>
      <c r="F47" s="39"/>
      <c r="G47" s="39"/>
      <c r="H47" s="39"/>
      <c r="I47" s="119"/>
      <c r="J47" s="39"/>
      <c r="K47" s="39"/>
      <c r="L47" s="120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39"/>
      <c r="D48" s="39"/>
      <c r="E48" s="118" t="str">
        <f>E7</f>
        <v>Střecha - ZŠ T.G.Masaryka Náchod - objekt A Větší střecha</v>
      </c>
      <c r="F48" s="33"/>
      <c r="G48" s="33"/>
      <c r="H48" s="33"/>
      <c r="I48" s="119"/>
      <c r="J48" s="39"/>
      <c r="K48" s="39"/>
      <c r="L48" s="12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39"/>
      <c r="E49" s="39"/>
      <c r="F49" s="39"/>
      <c r="G49" s="39"/>
      <c r="H49" s="39"/>
      <c r="I49" s="119"/>
      <c r="J49" s="39"/>
      <c r="K49" s="39"/>
      <c r="L49" s="12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39"/>
      <c r="D50" s="39"/>
      <c r="E50" s="63" t="str">
        <f>E9</f>
        <v>SO01_a - Bourací práce</v>
      </c>
      <c r="F50" s="39"/>
      <c r="G50" s="39"/>
      <c r="H50" s="39"/>
      <c r="I50" s="119"/>
      <c r="J50" s="39"/>
      <c r="K50" s="39"/>
      <c r="L50" s="12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119"/>
      <c r="J51" s="39"/>
      <c r="K51" s="39"/>
      <c r="L51" s="1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39"/>
      <c r="E52" s="39"/>
      <c r="F52" s="28" t="str">
        <f>F12</f>
        <v>Bartoňova 1005 Náchod</v>
      </c>
      <c r="G52" s="39"/>
      <c r="H52" s="39"/>
      <c r="I52" s="121" t="s">
        <v>24</v>
      </c>
      <c r="J52" s="65" t="str">
        <f>IF(J12="","",J12)</f>
        <v>11. 1. 2021</v>
      </c>
      <c r="K52" s="39"/>
      <c r="L52" s="12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119"/>
      <c r="J53" s="39"/>
      <c r="K53" s="39"/>
      <c r="L53" s="120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39"/>
      <c r="E54" s="39"/>
      <c r="F54" s="28" t="str">
        <f>E15</f>
        <v>Město Náchod, Masarykovo náměstí 40, 54701 Náchod</v>
      </c>
      <c r="G54" s="39"/>
      <c r="H54" s="39"/>
      <c r="I54" s="121" t="s">
        <v>32</v>
      </c>
      <c r="J54" s="37" t="str">
        <f>E21</f>
        <v>Ing. Michal Strnad</v>
      </c>
      <c r="K54" s="39"/>
      <c r="L54" s="12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30</v>
      </c>
      <c r="D55" s="39"/>
      <c r="E55" s="39"/>
      <c r="F55" s="28" t="str">
        <f>IF(E18="","",E18)</f>
        <v>Vyplň údaj</v>
      </c>
      <c r="G55" s="39"/>
      <c r="H55" s="39"/>
      <c r="I55" s="121" t="s">
        <v>35</v>
      </c>
      <c r="J55" s="37" t="str">
        <f>E24</f>
        <v>Ing. Zuzana Lacmanová</v>
      </c>
      <c r="K55" s="39"/>
      <c r="L55" s="12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119"/>
      <c r="J56" s="39"/>
      <c r="K56" s="39"/>
      <c r="L56" s="12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41" t="s">
        <v>98</v>
      </c>
      <c r="D57" s="132"/>
      <c r="E57" s="132"/>
      <c r="F57" s="132"/>
      <c r="G57" s="132"/>
      <c r="H57" s="132"/>
      <c r="I57" s="142"/>
      <c r="J57" s="143" t="s">
        <v>99</v>
      </c>
      <c r="K57" s="132"/>
      <c r="L57" s="120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119"/>
      <c r="J58" s="39"/>
      <c r="K58" s="39"/>
      <c r="L58" s="12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4" t="s">
        <v>72</v>
      </c>
      <c r="D59" s="39"/>
      <c r="E59" s="39"/>
      <c r="F59" s="39"/>
      <c r="G59" s="39"/>
      <c r="H59" s="39"/>
      <c r="I59" s="119"/>
      <c r="J59" s="91">
        <f>J85</f>
        <v>0</v>
      </c>
      <c r="K59" s="39"/>
      <c r="L59" s="12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100</v>
      </c>
    </row>
    <row r="60" s="9" customFormat="1" ht="24.96" customHeight="1">
      <c r="A60" s="9"/>
      <c r="B60" s="145"/>
      <c r="C60" s="9"/>
      <c r="D60" s="146" t="s">
        <v>101</v>
      </c>
      <c r="E60" s="147"/>
      <c r="F60" s="147"/>
      <c r="G60" s="147"/>
      <c r="H60" s="147"/>
      <c r="I60" s="148"/>
      <c r="J60" s="149">
        <f>J86</f>
        <v>0</v>
      </c>
      <c r="K60" s="9"/>
      <c r="L60" s="14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50"/>
      <c r="C61" s="10"/>
      <c r="D61" s="151" t="s">
        <v>102</v>
      </c>
      <c r="E61" s="152"/>
      <c r="F61" s="152"/>
      <c r="G61" s="152"/>
      <c r="H61" s="152"/>
      <c r="I61" s="153"/>
      <c r="J61" s="154">
        <f>J87</f>
        <v>0</v>
      </c>
      <c r="K61" s="10"/>
      <c r="L61" s="15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50"/>
      <c r="C62" s="10"/>
      <c r="D62" s="151" t="s">
        <v>103</v>
      </c>
      <c r="E62" s="152"/>
      <c r="F62" s="152"/>
      <c r="G62" s="152"/>
      <c r="H62" s="152"/>
      <c r="I62" s="153"/>
      <c r="J62" s="154">
        <f>J92</f>
        <v>0</v>
      </c>
      <c r="K62" s="10"/>
      <c r="L62" s="15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9" customFormat="1" ht="24.96" customHeight="1">
      <c r="A63" s="9"/>
      <c r="B63" s="145"/>
      <c r="C63" s="9"/>
      <c r="D63" s="146" t="s">
        <v>104</v>
      </c>
      <c r="E63" s="147"/>
      <c r="F63" s="147"/>
      <c r="G63" s="147"/>
      <c r="H63" s="147"/>
      <c r="I63" s="148"/>
      <c r="J63" s="149">
        <f>J109</f>
        <v>0</v>
      </c>
      <c r="K63" s="9"/>
      <c r="L63" s="145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10" customFormat="1" ht="19.92" customHeight="1">
      <c r="A64" s="10"/>
      <c r="B64" s="150"/>
      <c r="C64" s="10"/>
      <c r="D64" s="151" t="s">
        <v>105</v>
      </c>
      <c r="E64" s="152"/>
      <c r="F64" s="152"/>
      <c r="G64" s="152"/>
      <c r="H64" s="152"/>
      <c r="I64" s="153"/>
      <c r="J64" s="154">
        <f>J110</f>
        <v>0</v>
      </c>
      <c r="K64" s="10"/>
      <c r="L64" s="15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50"/>
      <c r="C65" s="10"/>
      <c r="D65" s="151" t="s">
        <v>106</v>
      </c>
      <c r="E65" s="152"/>
      <c r="F65" s="152"/>
      <c r="G65" s="152"/>
      <c r="H65" s="152"/>
      <c r="I65" s="153"/>
      <c r="J65" s="154">
        <f>J120</f>
        <v>0</v>
      </c>
      <c r="K65" s="10"/>
      <c r="L65" s="15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39"/>
      <c r="D66" s="39"/>
      <c r="E66" s="39"/>
      <c r="F66" s="39"/>
      <c r="G66" s="39"/>
      <c r="H66" s="39"/>
      <c r="I66" s="119"/>
      <c r="J66" s="39"/>
      <c r="K66" s="39"/>
      <c r="L66" s="120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56"/>
      <c r="C67" s="57"/>
      <c r="D67" s="57"/>
      <c r="E67" s="57"/>
      <c r="F67" s="57"/>
      <c r="G67" s="57"/>
      <c r="H67" s="57"/>
      <c r="I67" s="139"/>
      <c r="J67" s="57"/>
      <c r="K67" s="57"/>
      <c r="L67" s="120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58"/>
      <c r="C71" s="59"/>
      <c r="D71" s="59"/>
      <c r="E71" s="59"/>
      <c r="F71" s="59"/>
      <c r="G71" s="59"/>
      <c r="H71" s="59"/>
      <c r="I71" s="140"/>
      <c r="J71" s="59"/>
      <c r="K71" s="59"/>
      <c r="L71" s="120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107</v>
      </c>
      <c r="D72" s="39"/>
      <c r="E72" s="39"/>
      <c r="F72" s="39"/>
      <c r="G72" s="39"/>
      <c r="H72" s="39"/>
      <c r="I72" s="119"/>
      <c r="J72" s="39"/>
      <c r="K72" s="39"/>
      <c r="L72" s="120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39"/>
      <c r="D73" s="39"/>
      <c r="E73" s="39"/>
      <c r="F73" s="39"/>
      <c r="G73" s="39"/>
      <c r="H73" s="39"/>
      <c r="I73" s="119"/>
      <c r="J73" s="39"/>
      <c r="K73" s="39"/>
      <c r="L73" s="120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18</v>
      </c>
      <c r="D74" s="39"/>
      <c r="E74" s="39"/>
      <c r="F74" s="39"/>
      <c r="G74" s="39"/>
      <c r="H74" s="39"/>
      <c r="I74" s="119"/>
      <c r="J74" s="39"/>
      <c r="K74" s="39"/>
      <c r="L74" s="120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39"/>
      <c r="D75" s="39"/>
      <c r="E75" s="118" t="str">
        <f>E7</f>
        <v>Střecha - ZŠ T.G.Masaryka Náchod - objekt A Větší střecha</v>
      </c>
      <c r="F75" s="33"/>
      <c r="G75" s="33"/>
      <c r="H75" s="33"/>
      <c r="I75" s="119"/>
      <c r="J75" s="39"/>
      <c r="K75" s="39"/>
      <c r="L75" s="120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95</v>
      </c>
      <c r="D76" s="39"/>
      <c r="E76" s="39"/>
      <c r="F76" s="39"/>
      <c r="G76" s="39"/>
      <c r="H76" s="39"/>
      <c r="I76" s="119"/>
      <c r="J76" s="39"/>
      <c r="K76" s="39"/>
      <c r="L76" s="12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39"/>
      <c r="D77" s="39"/>
      <c r="E77" s="63" t="str">
        <f>E9</f>
        <v>SO01_a - Bourací práce</v>
      </c>
      <c r="F77" s="39"/>
      <c r="G77" s="39"/>
      <c r="H77" s="39"/>
      <c r="I77" s="119"/>
      <c r="J77" s="39"/>
      <c r="K77" s="39"/>
      <c r="L77" s="12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39"/>
      <c r="D78" s="39"/>
      <c r="E78" s="39"/>
      <c r="F78" s="39"/>
      <c r="G78" s="39"/>
      <c r="H78" s="39"/>
      <c r="I78" s="119"/>
      <c r="J78" s="39"/>
      <c r="K78" s="39"/>
      <c r="L78" s="12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22</v>
      </c>
      <c r="D79" s="39"/>
      <c r="E79" s="39"/>
      <c r="F79" s="28" t="str">
        <f>F12</f>
        <v>Bartoňova 1005 Náchod</v>
      </c>
      <c r="G79" s="39"/>
      <c r="H79" s="39"/>
      <c r="I79" s="121" t="s">
        <v>24</v>
      </c>
      <c r="J79" s="65" t="str">
        <f>IF(J12="","",J12)</f>
        <v>11. 1. 2021</v>
      </c>
      <c r="K79" s="39"/>
      <c r="L79" s="12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39"/>
      <c r="D80" s="39"/>
      <c r="E80" s="39"/>
      <c r="F80" s="39"/>
      <c r="G80" s="39"/>
      <c r="H80" s="39"/>
      <c r="I80" s="119"/>
      <c r="J80" s="39"/>
      <c r="K80" s="39"/>
      <c r="L80" s="120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26</v>
      </c>
      <c r="D81" s="39"/>
      <c r="E81" s="39"/>
      <c r="F81" s="28" t="str">
        <f>E15</f>
        <v>Město Náchod, Masarykovo náměstí 40, 54701 Náchod</v>
      </c>
      <c r="G81" s="39"/>
      <c r="H81" s="39"/>
      <c r="I81" s="121" t="s">
        <v>32</v>
      </c>
      <c r="J81" s="37" t="str">
        <f>E21</f>
        <v>Ing. Michal Strnad</v>
      </c>
      <c r="K81" s="39"/>
      <c r="L81" s="12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25.65" customHeight="1">
      <c r="A82" s="39"/>
      <c r="B82" s="40"/>
      <c r="C82" s="33" t="s">
        <v>30</v>
      </c>
      <c r="D82" s="39"/>
      <c r="E82" s="39"/>
      <c r="F82" s="28" t="str">
        <f>IF(E18="","",E18)</f>
        <v>Vyplň údaj</v>
      </c>
      <c r="G82" s="39"/>
      <c r="H82" s="39"/>
      <c r="I82" s="121" t="s">
        <v>35</v>
      </c>
      <c r="J82" s="37" t="str">
        <f>E24</f>
        <v>Ing. Zuzana Lacmanová</v>
      </c>
      <c r="K82" s="39"/>
      <c r="L82" s="12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39"/>
      <c r="D83" s="39"/>
      <c r="E83" s="39"/>
      <c r="F83" s="39"/>
      <c r="G83" s="39"/>
      <c r="H83" s="39"/>
      <c r="I83" s="119"/>
      <c r="J83" s="39"/>
      <c r="K83" s="39"/>
      <c r="L83" s="12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55"/>
      <c r="B84" s="156"/>
      <c r="C84" s="157" t="s">
        <v>108</v>
      </c>
      <c r="D84" s="158" t="s">
        <v>59</v>
      </c>
      <c r="E84" s="158" t="s">
        <v>55</v>
      </c>
      <c r="F84" s="158" t="s">
        <v>56</v>
      </c>
      <c r="G84" s="158" t="s">
        <v>109</v>
      </c>
      <c r="H84" s="158" t="s">
        <v>110</v>
      </c>
      <c r="I84" s="159" t="s">
        <v>111</v>
      </c>
      <c r="J84" s="158" t="s">
        <v>99</v>
      </c>
      <c r="K84" s="160" t="s">
        <v>112</v>
      </c>
      <c r="L84" s="161"/>
      <c r="M84" s="81" t="s">
        <v>3</v>
      </c>
      <c r="N84" s="82" t="s">
        <v>44</v>
      </c>
      <c r="O84" s="82" t="s">
        <v>113</v>
      </c>
      <c r="P84" s="82" t="s">
        <v>114</v>
      </c>
      <c r="Q84" s="82" t="s">
        <v>115</v>
      </c>
      <c r="R84" s="82" t="s">
        <v>116</v>
      </c>
      <c r="S84" s="82" t="s">
        <v>117</v>
      </c>
      <c r="T84" s="83" t="s">
        <v>118</v>
      </c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</row>
    <row r="85" s="2" customFormat="1" ht="22.8" customHeight="1">
      <c r="A85" s="39"/>
      <c r="B85" s="40"/>
      <c r="C85" s="88" t="s">
        <v>119</v>
      </c>
      <c r="D85" s="39"/>
      <c r="E85" s="39"/>
      <c r="F85" s="39"/>
      <c r="G85" s="39"/>
      <c r="H85" s="39"/>
      <c r="I85" s="119"/>
      <c r="J85" s="162">
        <f>BK85</f>
        <v>0</v>
      </c>
      <c r="K85" s="39"/>
      <c r="L85" s="40"/>
      <c r="M85" s="84"/>
      <c r="N85" s="69"/>
      <c r="O85" s="85"/>
      <c r="P85" s="163">
        <f>P86+P109</f>
        <v>0</v>
      </c>
      <c r="Q85" s="85"/>
      <c r="R85" s="163">
        <f>R86+R109</f>
        <v>0</v>
      </c>
      <c r="S85" s="85"/>
      <c r="T85" s="164">
        <f>T86+T109</f>
        <v>59.472311060000003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20" t="s">
        <v>73</v>
      </c>
      <c r="AU85" s="20" t="s">
        <v>100</v>
      </c>
      <c r="BK85" s="165">
        <f>BK86+BK109</f>
        <v>0</v>
      </c>
    </row>
    <row r="86" s="12" customFormat="1" ht="25.92" customHeight="1">
      <c r="A86" s="12"/>
      <c r="B86" s="166"/>
      <c r="C86" s="12"/>
      <c r="D86" s="167" t="s">
        <v>73</v>
      </c>
      <c r="E86" s="168" t="s">
        <v>120</v>
      </c>
      <c r="F86" s="168" t="s">
        <v>121</v>
      </c>
      <c r="G86" s="12"/>
      <c r="H86" s="12"/>
      <c r="I86" s="169"/>
      <c r="J86" s="170">
        <f>BK86</f>
        <v>0</v>
      </c>
      <c r="K86" s="12"/>
      <c r="L86" s="166"/>
      <c r="M86" s="171"/>
      <c r="N86" s="172"/>
      <c r="O86" s="172"/>
      <c r="P86" s="173">
        <f>P87+P92</f>
        <v>0</v>
      </c>
      <c r="Q86" s="172"/>
      <c r="R86" s="173">
        <f>R87+R92</f>
        <v>0</v>
      </c>
      <c r="S86" s="172"/>
      <c r="T86" s="174">
        <f>T87+T92</f>
        <v>25.7575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67" t="s">
        <v>9</v>
      </c>
      <c r="AT86" s="175" t="s">
        <v>73</v>
      </c>
      <c r="AU86" s="175" t="s">
        <v>74</v>
      </c>
      <c r="AY86" s="167" t="s">
        <v>122</v>
      </c>
      <c r="BK86" s="176">
        <f>BK87+BK92</f>
        <v>0</v>
      </c>
    </row>
    <row r="87" s="12" customFormat="1" ht="22.8" customHeight="1">
      <c r="A87" s="12"/>
      <c r="B87" s="166"/>
      <c r="C87" s="12"/>
      <c r="D87" s="167" t="s">
        <v>73</v>
      </c>
      <c r="E87" s="177" t="s">
        <v>123</v>
      </c>
      <c r="F87" s="177" t="s">
        <v>124</v>
      </c>
      <c r="G87" s="12"/>
      <c r="H87" s="12"/>
      <c r="I87" s="169"/>
      <c r="J87" s="178">
        <f>BK87</f>
        <v>0</v>
      </c>
      <c r="K87" s="12"/>
      <c r="L87" s="166"/>
      <c r="M87" s="171"/>
      <c r="N87" s="172"/>
      <c r="O87" s="172"/>
      <c r="P87" s="173">
        <f>SUM(P88:P91)</f>
        <v>0</v>
      </c>
      <c r="Q87" s="172"/>
      <c r="R87" s="173">
        <f>SUM(R88:R91)</f>
        <v>0</v>
      </c>
      <c r="S87" s="172"/>
      <c r="T87" s="174">
        <f>SUM(T88:T91)</f>
        <v>25.7575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67" t="s">
        <v>9</v>
      </c>
      <c r="AT87" s="175" t="s">
        <v>73</v>
      </c>
      <c r="AU87" s="175" t="s">
        <v>9</v>
      </c>
      <c r="AY87" s="167" t="s">
        <v>122</v>
      </c>
      <c r="BK87" s="176">
        <f>SUM(BK88:BK91)</f>
        <v>0</v>
      </c>
    </row>
    <row r="88" s="2" customFormat="1" ht="16.5" customHeight="1">
      <c r="A88" s="39"/>
      <c r="B88" s="179"/>
      <c r="C88" s="180" t="s">
        <v>9</v>
      </c>
      <c r="D88" s="180" t="s">
        <v>125</v>
      </c>
      <c r="E88" s="181" t="s">
        <v>126</v>
      </c>
      <c r="F88" s="182" t="s">
        <v>127</v>
      </c>
      <c r="G88" s="183" t="s">
        <v>128</v>
      </c>
      <c r="H88" s="184">
        <v>7.1900000000000004</v>
      </c>
      <c r="I88" s="185"/>
      <c r="J88" s="186">
        <f>ROUND(I88*H88,0)</f>
        <v>0</v>
      </c>
      <c r="K88" s="182" t="s">
        <v>129</v>
      </c>
      <c r="L88" s="40"/>
      <c r="M88" s="187" t="s">
        <v>3</v>
      </c>
      <c r="N88" s="188" t="s">
        <v>45</v>
      </c>
      <c r="O88" s="73"/>
      <c r="P88" s="189">
        <f>O88*H88</f>
        <v>0</v>
      </c>
      <c r="Q88" s="189">
        <v>0</v>
      </c>
      <c r="R88" s="189">
        <f>Q88*H88</f>
        <v>0</v>
      </c>
      <c r="S88" s="189">
        <v>1.3999999999999999</v>
      </c>
      <c r="T88" s="190">
        <f>S88*H88</f>
        <v>10.066000000000001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191" t="s">
        <v>130</v>
      </c>
      <c r="AT88" s="191" t="s">
        <v>125</v>
      </c>
      <c r="AU88" s="191" t="s">
        <v>83</v>
      </c>
      <c r="AY88" s="20" t="s">
        <v>122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20" t="s">
        <v>9</v>
      </c>
      <c r="BK88" s="192">
        <f>ROUND(I88*H88,0)</f>
        <v>0</v>
      </c>
      <c r="BL88" s="20" t="s">
        <v>130</v>
      </c>
      <c r="BM88" s="191" t="s">
        <v>131</v>
      </c>
    </row>
    <row r="89" s="13" customFormat="1">
      <c r="A89" s="13"/>
      <c r="B89" s="193"/>
      <c r="C89" s="13"/>
      <c r="D89" s="194" t="s">
        <v>132</v>
      </c>
      <c r="E89" s="195" t="s">
        <v>3</v>
      </c>
      <c r="F89" s="196" t="s">
        <v>133</v>
      </c>
      <c r="G89" s="13"/>
      <c r="H89" s="197">
        <v>7.1900000000000004</v>
      </c>
      <c r="I89" s="198"/>
      <c r="J89" s="13"/>
      <c r="K89" s="13"/>
      <c r="L89" s="193"/>
      <c r="M89" s="199"/>
      <c r="N89" s="200"/>
      <c r="O89" s="200"/>
      <c r="P89" s="200"/>
      <c r="Q89" s="200"/>
      <c r="R89" s="200"/>
      <c r="S89" s="200"/>
      <c r="T89" s="201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195" t="s">
        <v>132</v>
      </c>
      <c r="AU89" s="195" t="s">
        <v>83</v>
      </c>
      <c r="AV89" s="13" t="s">
        <v>83</v>
      </c>
      <c r="AW89" s="13" t="s">
        <v>34</v>
      </c>
      <c r="AX89" s="13" t="s">
        <v>9</v>
      </c>
      <c r="AY89" s="195" t="s">
        <v>122</v>
      </c>
    </row>
    <row r="90" s="2" customFormat="1" ht="16.5" customHeight="1">
      <c r="A90" s="39"/>
      <c r="B90" s="179"/>
      <c r="C90" s="180" t="s">
        <v>83</v>
      </c>
      <c r="D90" s="180" t="s">
        <v>125</v>
      </c>
      <c r="E90" s="181" t="s">
        <v>134</v>
      </c>
      <c r="F90" s="182" t="s">
        <v>135</v>
      </c>
      <c r="G90" s="183" t="s">
        <v>136</v>
      </c>
      <c r="H90" s="184">
        <v>142.65000000000001</v>
      </c>
      <c r="I90" s="185"/>
      <c r="J90" s="186">
        <f>ROUND(I90*H90,0)</f>
        <v>0</v>
      </c>
      <c r="K90" s="182" t="s">
        <v>3</v>
      </c>
      <c r="L90" s="40"/>
      <c r="M90" s="187" t="s">
        <v>3</v>
      </c>
      <c r="N90" s="188" t="s">
        <v>45</v>
      </c>
      <c r="O90" s="73"/>
      <c r="P90" s="189">
        <f>O90*H90</f>
        <v>0</v>
      </c>
      <c r="Q90" s="189">
        <v>0</v>
      </c>
      <c r="R90" s="189">
        <f>Q90*H90</f>
        <v>0</v>
      </c>
      <c r="S90" s="189">
        <v>0.11</v>
      </c>
      <c r="T90" s="190">
        <f>S90*H90</f>
        <v>15.691500000000001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191" t="s">
        <v>130</v>
      </c>
      <c r="AT90" s="191" t="s">
        <v>125</v>
      </c>
      <c r="AU90" s="191" t="s">
        <v>83</v>
      </c>
      <c r="AY90" s="20" t="s">
        <v>122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20" t="s">
        <v>9</v>
      </c>
      <c r="BK90" s="192">
        <f>ROUND(I90*H90,0)</f>
        <v>0</v>
      </c>
      <c r="BL90" s="20" t="s">
        <v>130</v>
      </c>
      <c r="BM90" s="191" t="s">
        <v>137</v>
      </c>
    </row>
    <row r="91" s="13" customFormat="1">
      <c r="A91" s="13"/>
      <c r="B91" s="193"/>
      <c r="C91" s="13"/>
      <c r="D91" s="194" t="s">
        <v>132</v>
      </c>
      <c r="E91" s="195" t="s">
        <v>3</v>
      </c>
      <c r="F91" s="196" t="s">
        <v>138</v>
      </c>
      <c r="G91" s="13"/>
      <c r="H91" s="197">
        <v>142.65000000000001</v>
      </c>
      <c r="I91" s="198"/>
      <c r="J91" s="13"/>
      <c r="K91" s="13"/>
      <c r="L91" s="193"/>
      <c r="M91" s="199"/>
      <c r="N91" s="200"/>
      <c r="O91" s="200"/>
      <c r="P91" s="200"/>
      <c r="Q91" s="200"/>
      <c r="R91" s="200"/>
      <c r="S91" s="200"/>
      <c r="T91" s="201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195" t="s">
        <v>132</v>
      </c>
      <c r="AU91" s="195" t="s">
        <v>83</v>
      </c>
      <c r="AV91" s="13" t="s">
        <v>83</v>
      </c>
      <c r="AW91" s="13" t="s">
        <v>34</v>
      </c>
      <c r="AX91" s="13" t="s">
        <v>9</v>
      </c>
      <c r="AY91" s="195" t="s">
        <v>122</v>
      </c>
    </row>
    <row r="92" s="12" customFormat="1" ht="22.8" customHeight="1">
      <c r="A92" s="12"/>
      <c r="B92" s="166"/>
      <c r="C92" s="12"/>
      <c r="D92" s="167" t="s">
        <v>73</v>
      </c>
      <c r="E92" s="177" t="s">
        <v>139</v>
      </c>
      <c r="F92" s="177" t="s">
        <v>140</v>
      </c>
      <c r="G92" s="12"/>
      <c r="H92" s="12"/>
      <c r="I92" s="169"/>
      <c r="J92" s="178">
        <f>BK92</f>
        <v>0</v>
      </c>
      <c r="K92" s="12"/>
      <c r="L92" s="166"/>
      <c r="M92" s="171"/>
      <c r="N92" s="172"/>
      <c r="O92" s="172"/>
      <c r="P92" s="173">
        <f>SUM(P93:P108)</f>
        <v>0</v>
      </c>
      <c r="Q92" s="172"/>
      <c r="R92" s="173">
        <f>SUM(R93:R108)</f>
        <v>0</v>
      </c>
      <c r="S92" s="172"/>
      <c r="T92" s="174">
        <f>SUM(T93:T108)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67" t="s">
        <v>9</v>
      </c>
      <c r="AT92" s="175" t="s">
        <v>73</v>
      </c>
      <c r="AU92" s="175" t="s">
        <v>9</v>
      </c>
      <c r="AY92" s="167" t="s">
        <v>122</v>
      </c>
      <c r="BK92" s="176">
        <f>SUM(BK93:BK108)</f>
        <v>0</v>
      </c>
    </row>
    <row r="93" s="2" customFormat="1" ht="16.5" customHeight="1">
      <c r="A93" s="39"/>
      <c r="B93" s="179"/>
      <c r="C93" s="180" t="s">
        <v>141</v>
      </c>
      <c r="D93" s="180" t="s">
        <v>125</v>
      </c>
      <c r="E93" s="181" t="s">
        <v>142</v>
      </c>
      <c r="F93" s="182" t="s">
        <v>143</v>
      </c>
      <c r="G93" s="183" t="s">
        <v>136</v>
      </c>
      <c r="H93" s="184">
        <v>13.050000000000001</v>
      </c>
      <c r="I93" s="185"/>
      <c r="J93" s="186">
        <f>ROUND(I93*H93,0)</f>
        <v>0</v>
      </c>
      <c r="K93" s="182" t="s">
        <v>129</v>
      </c>
      <c r="L93" s="40"/>
      <c r="M93" s="187" t="s">
        <v>3</v>
      </c>
      <c r="N93" s="188" t="s">
        <v>45</v>
      </c>
      <c r="O93" s="73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191" t="s">
        <v>130</v>
      </c>
      <c r="AT93" s="191" t="s">
        <v>125</v>
      </c>
      <c r="AU93" s="191" t="s">
        <v>83</v>
      </c>
      <c r="AY93" s="20" t="s">
        <v>122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0" t="s">
        <v>9</v>
      </c>
      <c r="BK93" s="192">
        <f>ROUND(I93*H93,0)</f>
        <v>0</v>
      </c>
      <c r="BL93" s="20" t="s">
        <v>130</v>
      </c>
      <c r="BM93" s="191" t="s">
        <v>144</v>
      </c>
    </row>
    <row r="94" s="13" customFormat="1">
      <c r="A94" s="13"/>
      <c r="B94" s="193"/>
      <c r="C94" s="13"/>
      <c r="D94" s="194" t="s">
        <v>132</v>
      </c>
      <c r="E94" s="195" t="s">
        <v>3</v>
      </c>
      <c r="F94" s="196" t="s">
        <v>145</v>
      </c>
      <c r="G94" s="13"/>
      <c r="H94" s="197">
        <v>13.050000000000001</v>
      </c>
      <c r="I94" s="198"/>
      <c r="J94" s="13"/>
      <c r="K94" s="13"/>
      <c r="L94" s="193"/>
      <c r="M94" s="199"/>
      <c r="N94" s="200"/>
      <c r="O94" s="200"/>
      <c r="P94" s="200"/>
      <c r="Q94" s="200"/>
      <c r="R94" s="200"/>
      <c r="S94" s="200"/>
      <c r="T94" s="201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195" t="s">
        <v>132</v>
      </c>
      <c r="AU94" s="195" t="s">
        <v>83</v>
      </c>
      <c r="AV94" s="13" t="s">
        <v>83</v>
      </c>
      <c r="AW94" s="13" t="s">
        <v>34</v>
      </c>
      <c r="AX94" s="13" t="s">
        <v>9</v>
      </c>
      <c r="AY94" s="195" t="s">
        <v>122</v>
      </c>
    </row>
    <row r="95" s="2" customFormat="1" ht="21.75" customHeight="1">
      <c r="A95" s="39"/>
      <c r="B95" s="179"/>
      <c r="C95" s="180" t="s">
        <v>130</v>
      </c>
      <c r="D95" s="180" t="s">
        <v>125</v>
      </c>
      <c r="E95" s="181" t="s">
        <v>146</v>
      </c>
      <c r="F95" s="182" t="s">
        <v>147</v>
      </c>
      <c r="G95" s="183" t="s">
        <v>136</v>
      </c>
      <c r="H95" s="184">
        <v>810</v>
      </c>
      <c r="I95" s="185"/>
      <c r="J95" s="186">
        <f>ROUND(I95*H95,0)</f>
        <v>0</v>
      </c>
      <c r="K95" s="182" t="s">
        <v>129</v>
      </c>
      <c r="L95" s="40"/>
      <c r="M95" s="187" t="s">
        <v>3</v>
      </c>
      <c r="N95" s="188" t="s">
        <v>45</v>
      </c>
      <c r="O95" s="73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191" t="s">
        <v>130</v>
      </c>
      <c r="AT95" s="191" t="s">
        <v>125</v>
      </c>
      <c r="AU95" s="191" t="s">
        <v>83</v>
      </c>
      <c r="AY95" s="20" t="s">
        <v>122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0" t="s">
        <v>9</v>
      </c>
      <c r="BK95" s="192">
        <f>ROUND(I95*H95,0)</f>
        <v>0</v>
      </c>
      <c r="BL95" s="20" t="s">
        <v>130</v>
      </c>
      <c r="BM95" s="191" t="s">
        <v>148</v>
      </c>
    </row>
    <row r="96" s="13" customFormat="1">
      <c r="A96" s="13"/>
      <c r="B96" s="193"/>
      <c r="C96" s="13"/>
      <c r="D96" s="194" t="s">
        <v>132</v>
      </c>
      <c r="E96" s="195" t="s">
        <v>3</v>
      </c>
      <c r="F96" s="196" t="s">
        <v>149</v>
      </c>
      <c r="G96" s="13"/>
      <c r="H96" s="197">
        <v>810</v>
      </c>
      <c r="I96" s="198"/>
      <c r="J96" s="13"/>
      <c r="K96" s="13"/>
      <c r="L96" s="193"/>
      <c r="M96" s="199"/>
      <c r="N96" s="200"/>
      <c r="O96" s="200"/>
      <c r="P96" s="200"/>
      <c r="Q96" s="200"/>
      <c r="R96" s="200"/>
      <c r="S96" s="200"/>
      <c r="T96" s="201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95" t="s">
        <v>132</v>
      </c>
      <c r="AU96" s="195" t="s">
        <v>83</v>
      </c>
      <c r="AV96" s="13" t="s">
        <v>83</v>
      </c>
      <c r="AW96" s="13" t="s">
        <v>34</v>
      </c>
      <c r="AX96" s="13" t="s">
        <v>9</v>
      </c>
      <c r="AY96" s="195" t="s">
        <v>122</v>
      </c>
    </row>
    <row r="97" s="2" customFormat="1" ht="16.5" customHeight="1">
      <c r="A97" s="39"/>
      <c r="B97" s="179"/>
      <c r="C97" s="180" t="s">
        <v>150</v>
      </c>
      <c r="D97" s="180" t="s">
        <v>125</v>
      </c>
      <c r="E97" s="181" t="s">
        <v>151</v>
      </c>
      <c r="F97" s="182" t="s">
        <v>152</v>
      </c>
      <c r="G97" s="183" t="s">
        <v>153</v>
      </c>
      <c r="H97" s="184">
        <v>52.487000000000002</v>
      </c>
      <c r="I97" s="185"/>
      <c r="J97" s="186">
        <f>ROUND(I97*H97,0)</f>
        <v>0</v>
      </c>
      <c r="K97" s="182" t="s">
        <v>129</v>
      </c>
      <c r="L97" s="40"/>
      <c r="M97" s="187" t="s">
        <v>3</v>
      </c>
      <c r="N97" s="188" t="s">
        <v>45</v>
      </c>
      <c r="O97" s="73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191" t="s">
        <v>130</v>
      </c>
      <c r="AT97" s="191" t="s">
        <v>125</v>
      </c>
      <c r="AU97" s="191" t="s">
        <v>83</v>
      </c>
      <c r="AY97" s="20" t="s">
        <v>122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0" t="s">
        <v>9</v>
      </c>
      <c r="BK97" s="192">
        <f>ROUND(I97*H97,0)</f>
        <v>0</v>
      </c>
      <c r="BL97" s="20" t="s">
        <v>130</v>
      </c>
      <c r="BM97" s="191" t="s">
        <v>154</v>
      </c>
    </row>
    <row r="98" s="13" customFormat="1">
      <c r="A98" s="13"/>
      <c r="B98" s="193"/>
      <c r="C98" s="13"/>
      <c r="D98" s="194" t="s">
        <v>132</v>
      </c>
      <c r="E98" s="195" t="s">
        <v>3</v>
      </c>
      <c r="F98" s="196" t="s">
        <v>155</v>
      </c>
      <c r="G98" s="13"/>
      <c r="H98" s="197">
        <v>52.487000000000002</v>
      </c>
      <c r="I98" s="198"/>
      <c r="J98" s="13"/>
      <c r="K98" s="13"/>
      <c r="L98" s="193"/>
      <c r="M98" s="199"/>
      <c r="N98" s="200"/>
      <c r="O98" s="200"/>
      <c r="P98" s="200"/>
      <c r="Q98" s="200"/>
      <c r="R98" s="200"/>
      <c r="S98" s="200"/>
      <c r="T98" s="201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95" t="s">
        <v>132</v>
      </c>
      <c r="AU98" s="195" t="s">
        <v>83</v>
      </c>
      <c r="AV98" s="13" t="s">
        <v>83</v>
      </c>
      <c r="AW98" s="13" t="s">
        <v>34</v>
      </c>
      <c r="AX98" s="13" t="s">
        <v>9</v>
      </c>
      <c r="AY98" s="195" t="s">
        <v>122</v>
      </c>
    </row>
    <row r="99" s="2" customFormat="1" ht="21.75" customHeight="1">
      <c r="A99" s="39"/>
      <c r="B99" s="179"/>
      <c r="C99" s="180" t="s">
        <v>156</v>
      </c>
      <c r="D99" s="180" t="s">
        <v>125</v>
      </c>
      <c r="E99" s="181" t="s">
        <v>157</v>
      </c>
      <c r="F99" s="182" t="s">
        <v>158</v>
      </c>
      <c r="G99" s="183" t="s">
        <v>153</v>
      </c>
      <c r="H99" s="184">
        <v>997.25300000000004</v>
      </c>
      <c r="I99" s="185"/>
      <c r="J99" s="186">
        <f>ROUND(I99*H99,0)</f>
        <v>0</v>
      </c>
      <c r="K99" s="182" t="s">
        <v>129</v>
      </c>
      <c r="L99" s="40"/>
      <c r="M99" s="187" t="s">
        <v>3</v>
      </c>
      <c r="N99" s="188" t="s">
        <v>45</v>
      </c>
      <c r="O99" s="73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91" t="s">
        <v>130</v>
      </c>
      <c r="AT99" s="191" t="s">
        <v>125</v>
      </c>
      <c r="AU99" s="191" t="s">
        <v>83</v>
      </c>
      <c r="AY99" s="20" t="s">
        <v>122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0" t="s">
        <v>9</v>
      </c>
      <c r="BK99" s="192">
        <f>ROUND(I99*H99,0)</f>
        <v>0</v>
      </c>
      <c r="BL99" s="20" t="s">
        <v>130</v>
      </c>
      <c r="BM99" s="191" t="s">
        <v>159</v>
      </c>
    </row>
    <row r="100" s="13" customFormat="1">
      <c r="A100" s="13"/>
      <c r="B100" s="193"/>
      <c r="C100" s="13"/>
      <c r="D100" s="194" t="s">
        <v>132</v>
      </c>
      <c r="E100" s="195" t="s">
        <v>3</v>
      </c>
      <c r="F100" s="196" t="s">
        <v>160</v>
      </c>
      <c r="G100" s="13"/>
      <c r="H100" s="197">
        <v>997.25300000000004</v>
      </c>
      <c r="I100" s="198"/>
      <c r="J100" s="13"/>
      <c r="K100" s="13"/>
      <c r="L100" s="193"/>
      <c r="M100" s="199"/>
      <c r="N100" s="200"/>
      <c r="O100" s="200"/>
      <c r="P100" s="200"/>
      <c r="Q100" s="200"/>
      <c r="R100" s="200"/>
      <c r="S100" s="200"/>
      <c r="T100" s="20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95" t="s">
        <v>132</v>
      </c>
      <c r="AU100" s="195" t="s">
        <v>83</v>
      </c>
      <c r="AV100" s="13" t="s">
        <v>83</v>
      </c>
      <c r="AW100" s="13" t="s">
        <v>34</v>
      </c>
      <c r="AX100" s="13" t="s">
        <v>9</v>
      </c>
      <c r="AY100" s="195" t="s">
        <v>122</v>
      </c>
    </row>
    <row r="101" s="2" customFormat="1" ht="21.75" customHeight="1">
      <c r="A101" s="39"/>
      <c r="B101" s="179"/>
      <c r="C101" s="180" t="s">
        <v>161</v>
      </c>
      <c r="D101" s="180" t="s">
        <v>125</v>
      </c>
      <c r="E101" s="181" t="s">
        <v>162</v>
      </c>
      <c r="F101" s="182" t="s">
        <v>163</v>
      </c>
      <c r="G101" s="183" t="s">
        <v>153</v>
      </c>
      <c r="H101" s="184">
        <v>25.757999999999999</v>
      </c>
      <c r="I101" s="185"/>
      <c r="J101" s="186">
        <f>ROUND(I101*H101,0)</f>
        <v>0</v>
      </c>
      <c r="K101" s="182" t="s">
        <v>129</v>
      </c>
      <c r="L101" s="40"/>
      <c r="M101" s="187" t="s">
        <v>3</v>
      </c>
      <c r="N101" s="188" t="s">
        <v>45</v>
      </c>
      <c r="O101" s="73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91" t="s">
        <v>130</v>
      </c>
      <c r="AT101" s="191" t="s">
        <v>125</v>
      </c>
      <c r="AU101" s="191" t="s">
        <v>83</v>
      </c>
      <c r="AY101" s="20" t="s">
        <v>122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0" t="s">
        <v>9</v>
      </c>
      <c r="BK101" s="192">
        <f>ROUND(I101*H101,0)</f>
        <v>0</v>
      </c>
      <c r="BL101" s="20" t="s">
        <v>130</v>
      </c>
      <c r="BM101" s="191" t="s">
        <v>164</v>
      </c>
    </row>
    <row r="102" s="13" customFormat="1">
      <c r="A102" s="13"/>
      <c r="B102" s="193"/>
      <c r="C102" s="13"/>
      <c r="D102" s="194" t="s">
        <v>132</v>
      </c>
      <c r="E102" s="195" t="s">
        <v>3</v>
      </c>
      <c r="F102" s="196" t="s">
        <v>165</v>
      </c>
      <c r="G102" s="13"/>
      <c r="H102" s="197">
        <v>25.757999999999999</v>
      </c>
      <c r="I102" s="198"/>
      <c r="J102" s="13"/>
      <c r="K102" s="13"/>
      <c r="L102" s="193"/>
      <c r="M102" s="199"/>
      <c r="N102" s="200"/>
      <c r="O102" s="200"/>
      <c r="P102" s="200"/>
      <c r="Q102" s="200"/>
      <c r="R102" s="200"/>
      <c r="S102" s="200"/>
      <c r="T102" s="201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195" t="s">
        <v>132</v>
      </c>
      <c r="AU102" s="195" t="s">
        <v>83</v>
      </c>
      <c r="AV102" s="13" t="s">
        <v>83</v>
      </c>
      <c r="AW102" s="13" t="s">
        <v>34</v>
      </c>
      <c r="AX102" s="13" t="s">
        <v>9</v>
      </c>
      <c r="AY102" s="195" t="s">
        <v>122</v>
      </c>
    </row>
    <row r="103" s="2" customFormat="1" ht="21.75" customHeight="1">
      <c r="A103" s="39"/>
      <c r="B103" s="179"/>
      <c r="C103" s="180" t="s">
        <v>166</v>
      </c>
      <c r="D103" s="180" t="s">
        <v>125</v>
      </c>
      <c r="E103" s="181" t="s">
        <v>167</v>
      </c>
      <c r="F103" s="182" t="s">
        <v>168</v>
      </c>
      <c r="G103" s="183" t="s">
        <v>153</v>
      </c>
      <c r="H103" s="184">
        <v>26.728999999999999</v>
      </c>
      <c r="I103" s="185"/>
      <c r="J103" s="186">
        <f>ROUND(I103*H103,0)</f>
        <v>0</v>
      </c>
      <c r="K103" s="182" t="s">
        <v>129</v>
      </c>
      <c r="L103" s="40"/>
      <c r="M103" s="187" t="s">
        <v>3</v>
      </c>
      <c r="N103" s="188" t="s">
        <v>45</v>
      </c>
      <c r="O103" s="73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191" t="s">
        <v>130</v>
      </c>
      <c r="AT103" s="191" t="s">
        <v>125</v>
      </c>
      <c r="AU103" s="191" t="s">
        <v>83</v>
      </c>
      <c r="AY103" s="20" t="s">
        <v>122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20" t="s">
        <v>9</v>
      </c>
      <c r="BK103" s="192">
        <f>ROUND(I103*H103,0)</f>
        <v>0</v>
      </c>
      <c r="BL103" s="20" t="s">
        <v>130</v>
      </c>
      <c r="BM103" s="191" t="s">
        <v>169</v>
      </c>
    </row>
    <row r="104" s="13" customFormat="1">
      <c r="A104" s="13"/>
      <c r="B104" s="193"/>
      <c r="C104" s="13"/>
      <c r="D104" s="194" t="s">
        <v>132</v>
      </c>
      <c r="E104" s="195" t="s">
        <v>3</v>
      </c>
      <c r="F104" s="196" t="s">
        <v>170</v>
      </c>
      <c r="G104" s="13"/>
      <c r="H104" s="197">
        <v>26.728999999999999</v>
      </c>
      <c r="I104" s="198"/>
      <c r="J104" s="13"/>
      <c r="K104" s="13"/>
      <c r="L104" s="193"/>
      <c r="M104" s="199"/>
      <c r="N104" s="200"/>
      <c r="O104" s="200"/>
      <c r="P104" s="200"/>
      <c r="Q104" s="200"/>
      <c r="R104" s="200"/>
      <c r="S104" s="200"/>
      <c r="T104" s="201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95" t="s">
        <v>132</v>
      </c>
      <c r="AU104" s="195" t="s">
        <v>83</v>
      </c>
      <c r="AV104" s="13" t="s">
        <v>83</v>
      </c>
      <c r="AW104" s="13" t="s">
        <v>34</v>
      </c>
      <c r="AX104" s="13" t="s">
        <v>9</v>
      </c>
      <c r="AY104" s="195" t="s">
        <v>122</v>
      </c>
    </row>
    <row r="105" s="2" customFormat="1" ht="21.75" customHeight="1">
      <c r="A105" s="39"/>
      <c r="B105" s="179"/>
      <c r="C105" s="180" t="s">
        <v>123</v>
      </c>
      <c r="D105" s="180" t="s">
        <v>125</v>
      </c>
      <c r="E105" s="181" t="s">
        <v>171</v>
      </c>
      <c r="F105" s="182" t="s">
        <v>172</v>
      </c>
      <c r="G105" s="183" t="s">
        <v>153</v>
      </c>
      <c r="H105" s="184">
        <v>-6.8929999999999998</v>
      </c>
      <c r="I105" s="185"/>
      <c r="J105" s="186">
        <f>ROUND(I105*H105,0)</f>
        <v>0</v>
      </c>
      <c r="K105" s="182" t="s">
        <v>3</v>
      </c>
      <c r="L105" s="40"/>
      <c r="M105" s="187" t="s">
        <v>3</v>
      </c>
      <c r="N105" s="188" t="s">
        <v>45</v>
      </c>
      <c r="O105" s="73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91" t="s">
        <v>130</v>
      </c>
      <c r="AT105" s="191" t="s">
        <v>125</v>
      </c>
      <c r="AU105" s="191" t="s">
        <v>83</v>
      </c>
      <c r="AY105" s="20" t="s">
        <v>122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0" t="s">
        <v>9</v>
      </c>
      <c r="BK105" s="192">
        <f>ROUND(I105*H105,0)</f>
        <v>0</v>
      </c>
      <c r="BL105" s="20" t="s">
        <v>130</v>
      </c>
      <c r="BM105" s="191" t="s">
        <v>173</v>
      </c>
    </row>
    <row r="106" s="13" customFormat="1">
      <c r="A106" s="13"/>
      <c r="B106" s="193"/>
      <c r="C106" s="13"/>
      <c r="D106" s="194" t="s">
        <v>132</v>
      </c>
      <c r="E106" s="195" t="s">
        <v>3</v>
      </c>
      <c r="F106" s="196" t="s">
        <v>174</v>
      </c>
      <c r="G106" s="13"/>
      <c r="H106" s="197">
        <v>-6.8929999999999998</v>
      </c>
      <c r="I106" s="198"/>
      <c r="J106" s="13"/>
      <c r="K106" s="13"/>
      <c r="L106" s="193"/>
      <c r="M106" s="199"/>
      <c r="N106" s="200"/>
      <c r="O106" s="200"/>
      <c r="P106" s="200"/>
      <c r="Q106" s="200"/>
      <c r="R106" s="200"/>
      <c r="S106" s="200"/>
      <c r="T106" s="20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95" t="s">
        <v>132</v>
      </c>
      <c r="AU106" s="195" t="s">
        <v>83</v>
      </c>
      <c r="AV106" s="13" t="s">
        <v>83</v>
      </c>
      <c r="AW106" s="13" t="s">
        <v>34</v>
      </c>
      <c r="AX106" s="13" t="s">
        <v>9</v>
      </c>
      <c r="AY106" s="195" t="s">
        <v>122</v>
      </c>
    </row>
    <row r="107" s="2" customFormat="1" ht="16.5" customHeight="1">
      <c r="A107" s="39"/>
      <c r="B107" s="179"/>
      <c r="C107" s="180" t="s">
        <v>175</v>
      </c>
      <c r="D107" s="180" t="s">
        <v>125</v>
      </c>
      <c r="E107" s="181" t="s">
        <v>176</v>
      </c>
      <c r="F107" s="182" t="s">
        <v>177</v>
      </c>
      <c r="G107" s="183" t="s">
        <v>153</v>
      </c>
      <c r="H107" s="184">
        <v>52.487000000000002</v>
      </c>
      <c r="I107" s="185"/>
      <c r="J107" s="186">
        <f>ROUND(I107*H107,0)</f>
        <v>0</v>
      </c>
      <c r="K107" s="182" t="s">
        <v>129</v>
      </c>
      <c r="L107" s="40"/>
      <c r="M107" s="187" t="s">
        <v>3</v>
      </c>
      <c r="N107" s="188" t="s">
        <v>45</v>
      </c>
      <c r="O107" s="73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91" t="s">
        <v>130</v>
      </c>
      <c r="AT107" s="191" t="s">
        <v>125</v>
      </c>
      <c r="AU107" s="191" t="s">
        <v>83</v>
      </c>
      <c r="AY107" s="20" t="s">
        <v>122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0" t="s">
        <v>9</v>
      </c>
      <c r="BK107" s="192">
        <f>ROUND(I107*H107,0)</f>
        <v>0</v>
      </c>
      <c r="BL107" s="20" t="s">
        <v>130</v>
      </c>
      <c r="BM107" s="191" t="s">
        <v>178</v>
      </c>
    </row>
    <row r="108" s="13" customFormat="1">
      <c r="A108" s="13"/>
      <c r="B108" s="193"/>
      <c r="C108" s="13"/>
      <c r="D108" s="194" t="s">
        <v>132</v>
      </c>
      <c r="E108" s="195" t="s">
        <v>3</v>
      </c>
      <c r="F108" s="196" t="s">
        <v>179</v>
      </c>
      <c r="G108" s="13"/>
      <c r="H108" s="197">
        <v>52.487000000000002</v>
      </c>
      <c r="I108" s="198"/>
      <c r="J108" s="13"/>
      <c r="K108" s="13"/>
      <c r="L108" s="193"/>
      <c r="M108" s="199"/>
      <c r="N108" s="200"/>
      <c r="O108" s="200"/>
      <c r="P108" s="200"/>
      <c r="Q108" s="200"/>
      <c r="R108" s="200"/>
      <c r="S108" s="200"/>
      <c r="T108" s="20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95" t="s">
        <v>132</v>
      </c>
      <c r="AU108" s="195" t="s">
        <v>83</v>
      </c>
      <c r="AV108" s="13" t="s">
        <v>83</v>
      </c>
      <c r="AW108" s="13" t="s">
        <v>34</v>
      </c>
      <c r="AX108" s="13" t="s">
        <v>9</v>
      </c>
      <c r="AY108" s="195" t="s">
        <v>122</v>
      </c>
    </row>
    <row r="109" s="12" customFormat="1" ht="25.92" customHeight="1">
      <c r="A109" s="12"/>
      <c r="B109" s="166"/>
      <c r="C109" s="12"/>
      <c r="D109" s="167" t="s">
        <v>73</v>
      </c>
      <c r="E109" s="168" t="s">
        <v>180</v>
      </c>
      <c r="F109" s="168" t="s">
        <v>181</v>
      </c>
      <c r="G109" s="12"/>
      <c r="H109" s="12"/>
      <c r="I109" s="169"/>
      <c r="J109" s="170">
        <f>BK109</f>
        <v>0</v>
      </c>
      <c r="K109" s="12"/>
      <c r="L109" s="166"/>
      <c r="M109" s="171"/>
      <c r="N109" s="172"/>
      <c r="O109" s="172"/>
      <c r="P109" s="173">
        <f>P110+P120</f>
        <v>0</v>
      </c>
      <c r="Q109" s="172"/>
      <c r="R109" s="173">
        <f>R110+R120</f>
        <v>0</v>
      </c>
      <c r="S109" s="172"/>
      <c r="T109" s="174">
        <f>T110+T120</f>
        <v>33.714811060000002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67" t="s">
        <v>83</v>
      </c>
      <c r="AT109" s="175" t="s">
        <v>73</v>
      </c>
      <c r="AU109" s="175" t="s">
        <v>74</v>
      </c>
      <c r="AY109" s="167" t="s">
        <v>122</v>
      </c>
      <c r="BK109" s="176">
        <f>BK110+BK120</f>
        <v>0</v>
      </c>
    </row>
    <row r="110" s="12" customFormat="1" ht="22.8" customHeight="1">
      <c r="A110" s="12"/>
      <c r="B110" s="166"/>
      <c r="C110" s="12"/>
      <c r="D110" s="167" t="s">
        <v>73</v>
      </c>
      <c r="E110" s="177" t="s">
        <v>182</v>
      </c>
      <c r="F110" s="177" t="s">
        <v>183</v>
      </c>
      <c r="G110" s="12"/>
      <c r="H110" s="12"/>
      <c r="I110" s="169"/>
      <c r="J110" s="178">
        <f>BK110</f>
        <v>0</v>
      </c>
      <c r="K110" s="12"/>
      <c r="L110" s="166"/>
      <c r="M110" s="171"/>
      <c r="N110" s="172"/>
      <c r="O110" s="172"/>
      <c r="P110" s="173">
        <f>SUM(P111:P119)</f>
        <v>0</v>
      </c>
      <c r="Q110" s="172"/>
      <c r="R110" s="173">
        <f>SUM(R111:R119)</f>
        <v>0</v>
      </c>
      <c r="S110" s="172"/>
      <c r="T110" s="174">
        <f>SUM(T111:T119)</f>
        <v>26.728560000000002</v>
      </c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R110" s="167" t="s">
        <v>83</v>
      </c>
      <c r="AT110" s="175" t="s">
        <v>73</v>
      </c>
      <c r="AU110" s="175" t="s">
        <v>9</v>
      </c>
      <c r="AY110" s="167" t="s">
        <v>122</v>
      </c>
      <c r="BK110" s="176">
        <f>SUM(BK111:BK119)</f>
        <v>0</v>
      </c>
    </row>
    <row r="111" s="2" customFormat="1" ht="21.75" customHeight="1">
      <c r="A111" s="39"/>
      <c r="B111" s="179"/>
      <c r="C111" s="180" t="s">
        <v>184</v>
      </c>
      <c r="D111" s="180" t="s">
        <v>125</v>
      </c>
      <c r="E111" s="181" t="s">
        <v>185</v>
      </c>
      <c r="F111" s="182" t="s">
        <v>186</v>
      </c>
      <c r="G111" s="183" t="s">
        <v>136</v>
      </c>
      <c r="H111" s="184">
        <v>660.70000000000005</v>
      </c>
      <c r="I111" s="185"/>
      <c r="J111" s="186">
        <f>ROUND(I111*H111,0)</f>
        <v>0</v>
      </c>
      <c r="K111" s="182" t="s">
        <v>129</v>
      </c>
      <c r="L111" s="40"/>
      <c r="M111" s="187" t="s">
        <v>3</v>
      </c>
      <c r="N111" s="188" t="s">
        <v>45</v>
      </c>
      <c r="O111" s="73"/>
      <c r="P111" s="189">
        <f>O111*H111</f>
        <v>0</v>
      </c>
      <c r="Q111" s="189">
        <v>0</v>
      </c>
      <c r="R111" s="189">
        <f>Q111*H111</f>
        <v>0</v>
      </c>
      <c r="S111" s="189">
        <v>0.024</v>
      </c>
      <c r="T111" s="190">
        <f>S111*H111</f>
        <v>15.856800000000002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191" t="s">
        <v>187</v>
      </c>
      <c r="AT111" s="191" t="s">
        <v>125</v>
      </c>
      <c r="AU111" s="191" t="s">
        <v>83</v>
      </c>
      <c r="AY111" s="20" t="s">
        <v>122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0" t="s">
        <v>9</v>
      </c>
      <c r="BK111" s="192">
        <f>ROUND(I111*H111,0)</f>
        <v>0</v>
      </c>
      <c r="BL111" s="20" t="s">
        <v>187</v>
      </c>
      <c r="BM111" s="191" t="s">
        <v>188</v>
      </c>
    </row>
    <row r="112" s="13" customFormat="1">
      <c r="A112" s="13"/>
      <c r="B112" s="193"/>
      <c r="C112" s="13"/>
      <c r="D112" s="194" t="s">
        <v>132</v>
      </c>
      <c r="E112" s="195" t="s">
        <v>3</v>
      </c>
      <c r="F112" s="196" t="s">
        <v>189</v>
      </c>
      <c r="G112" s="13"/>
      <c r="H112" s="197">
        <v>34.399999999999999</v>
      </c>
      <c r="I112" s="198"/>
      <c r="J112" s="13"/>
      <c r="K112" s="13"/>
      <c r="L112" s="193"/>
      <c r="M112" s="199"/>
      <c r="N112" s="200"/>
      <c r="O112" s="200"/>
      <c r="P112" s="200"/>
      <c r="Q112" s="200"/>
      <c r="R112" s="200"/>
      <c r="S112" s="200"/>
      <c r="T112" s="201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95" t="s">
        <v>132</v>
      </c>
      <c r="AU112" s="195" t="s">
        <v>83</v>
      </c>
      <c r="AV112" s="13" t="s">
        <v>83</v>
      </c>
      <c r="AW112" s="13" t="s">
        <v>34</v>
      </c>
      <c r="AX112" s="13" t="s">
        <v>74</v>
      </c>
      <c r="AY112" s="195" t="s">
        <v>122</v>
      </c>
    </row>
    <row r="113" s="13" customFormat="1">
      <c r="A113" s="13"/>
      <c r="B113" s="193"/>
      <c r="C113" s="13"/>
      <c r="D113" s="194" t="s">
        <v>132</v>
      </c>
      <c r="E113" s="195" t="s">
        <v>3</v>
      </c>
      <c r="F113" s="196" t="s">
        <v>190</v>
      </c>
      <c r="G113" s="13"/>
      <c r="H113" s="197">
        <v>626.29999999999995</v>
      </c>
      <c r="I113" s="198"/>
      <c r="J113" s="13"/>
      <c r="K113" s="13"/>
      <c r="L113" s="193"/>
      <c r="M113" s="199"/>
      <c r="N113" s="200"/>
      <c r="O113" s="200"/>
      <c r="P113" s="200"/>
      <c r="Q113" s="200"/>
      <c r="R113" s="200"/>
      <c r="S113" s="200"/>
      <c r="T113" s="20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95" t="s">
        <v>132</v>
      </c>
      <c r="AU113" s="195" t="s">
        <v>83</v>
      </c>
      <c r="AV113" s="13" t="s">
        <v>83</v>
      </c>
      <c r="AW113" s="13" t="s">
        <v>34</v>
      </c>
      <c r="AX113" s="13" t="s">
        <v>74</v>
      </c>
      <c r="AY113" s="195" t="s">
        <v>122</v>
      </c>
    </row>
    <row r="114" s="14" customFormat="1">
      <c r="A114" s="14"/>
      <c r="B114" s="202"/>
      <c r="C114" s="14"/>
      <c r="D114" s="194" t="s">
        <v>132</v>
      </c>
      <c r="E114" s="203" t="s">
        <v>3</v>
      </c>
      <c r="F114" s="204" t="s">
        <v>191</v>
      </c>
      <c r="G114" s="14"/>
      <c r="H114" s="205">
        <v>660.70000000000005</v>
      </c>
      <c r="I114" s="206"/>
      <c r="J114" s="14"/>
      <c r="K114" s="14"/>
      <c r="L114" s="202"/>
      <c r="M114" s="207"/>
      <c r="N114" s="208"/>
      <c r="O114" s="208"/>
      <c r="P114" s="208"/>
      <c r="Q114" s="208"/>
      <c r="R114" s="208"/>
      <c r="S114" s="208"/>
      <c r="T114" s="209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03" t="s">
        <v>132</v>
      </c>
      <c r="AU114" s="203" t="s">
        <v>83</v>
      </c>
      <c r="AV114" s="14" t="s">
        <v>130</v>
      </c>
      <c r="AW114" s="14" t="s">
        <v>34</v>
      </c>
      <c r="AX114" s="14" t="s">
        <v>9</v>
      </c>
      <c r="AY114" s="203" t="s">
        <v>122</v>
      </c>
    </row>
    <row r="115" s="2" customFormat="1" ht="21.75" customHeight="1">
      <c r="A115" s="39"/>
      <c r="B115" s="179"/>
      <c r="C115" s="180" t="s">
        <v>192</v>
      </c>
      <c r="D115" s="180" t="s">
        <v>125</v>
      </c>
      <c r="E115" s="181" t="s">
        <v>193</v>
      </c>
      <c r="F115" s="182" t="s">
        <v>194</v>
      </c>
      <c r="G115" s="183" t="s">
        <v>195</v>
      </c>
      <c r="H115" s="184">
        <v>724.78399999999999</v>
      </c>
      <c r="I115" s="185"/>
      <c r="J115" s="186">
        <f>ROUND(I115*H115,0)</f>
        <v>0</v>
      </c>
      <c r="K115" s="182" t="s">
        <v>129</v>
      </c>
      <c r="L115" s="40"/>
      <c r="M115" s="187" t="s">
        <v>3</v>
      </c>
      <c r="N115" s="188" t="s">
        <v>45</v>
      </c>
      <c r="O115" s="73"/>
      <c r="P115" s="189">
        <f>O115*H115</f>
        <v>0</v>
      </c>
      <c r="Q115" s="189">
        <v>0</v>
      </c>
      <c r="R115" s="189">
        <f>Q115*H115</f>
        <v>0</v>
      </c>
      <c r="S115" s="189">
        <v>0.014999999999999999</v>
      </c>
      <c r="T115" s="190">
        <f>S115*H115</f>
        <v>10.87176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191" t="s">
        <v>187</v>
      </c>
      <c r="AT115" s="191" t="s">
        <v>125</v>
      </c>
      <c r="AU115" s="191" t="s">
        <v>83</v>
      </c>
      <c r="AY115" s="20" t="s">
        <v>122</v>
      </c>
      <c r="BE115" s="192">
        <f>IF(N115="základní",J115,0)</f>
        <v>0</v>
      </c>
      <c r="BF115" s="192">
        <f>IF(N115="snížená",J115,0)</f>
        <v>0</v>
      </c>
      <c r="BG115" s="192">
        <f>IF(N115="zákl. přenesená",J115,0)</f>
        <v>0</v>
      </c>
      <c r="BH115" s="192">
        <f>IF(N115="sníž. přenesená",J115,0)</f>
        <v>0</v>
      </c>
      <c r="BI115" s="192">
        <f>IF(N115="nulová",J115,0)</f>
        <v>0</v>
      </c>
      <c r="BJ115" s="20" t="s">
        <v>9</v>
      </c>
      <c r="BK115" s="192">
        <f>ROUND(I115*H115,0)</f>
        <v>0</v>
      </c>
      <c r="BL115" s="20" t="s">
        <v>187</v>
      </c>
      <c r="BM115" s="191" t="s">
        <v>196</v>
      </c>
    </row>
    <row r="116" s="13" customFormat="1">
      <c r="A116" s="13"/>
      <c r="B116" s="193"/>
      <c r="C116" s="13"/>
      <c r="D116" s="194" t="s">
        <v>132</v>
      </c>
      <c r="E116" s="195" t="s">
        <v>3</v>
      </c>
      <c r="F116" s="196" t="s">
        <v>197</v>
      </c>
      <c r="G116" s="13"/>
      <c r="H116" s="197">
        <v>37.951000000000001</v>
      </c>
      <c r="I116" s="198"/>
      <c r="J116" s="13"/>
      <c r="K116" s="13"/>
      <c r="L116" s="193"/>
      <c r="M116" s="199"/>
      <c r="N116" s="200"/>
      <c r="O116" s="200"/>
      <c r="P116" s="200"/>
      <c r="Q116" s="200"/>
      <c r="R116" s="200"/>
      <c r="S116" s="200"/>
      <c r="T116" s="201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95" t="s">
        <v>132</v>
      </c>
      <c r="AU116" s="195" t="s">
        <v>83</v>
      </c>
      <c r="AV116" s="13" t="s">
        <v>83</v>
      </c>
      <c r="AW116" s="13" t="s">
        <v>34</v>
      </c>
      <c r="AX116" s="13" t="s">
        <v>74</v>
      </c>
      <c r="AY116" s="195" t="s">
        <v>122</v>
      </c>
    </row>
    <row r="117" s="13" customFormat="1">
      <c r="A117" s="13"/>
      <c r="B117" s="193"/>
      <c r="C117" s="13"/>
      <c r="D117" s="194" t="s">
        <v>132</v>
      </c>
      <c r="E117" s="195" t="s">
        <v>3</v>
      </c>
      <c r="F117" s="196" t="s">
        <v>198</v>
      </c>
      <c r="G117" s="13"/>
      <c r="H117" s="197">
        <v>648.90899999999999</v>
      </c>
      <c r="I117" s="198"/>
      <c r="J117" s="13"/>
      <c r="K117" s="13"/>
      <c r="L117" s="193"/>
      <c r="M117" s="199"/>
      <c r="N117" s="200"/>
      <c r="O117" s="200"/>
      <c r="P117" s="200"/>
      <c r="Q117" s="200"/>
      <c r="R117" s="200"/>
      <c r="S117" s="200"/>
      <c r="T117" s="201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95" t="s">
        <v>132</v>
      </c>
      <c r="AU117" s="195" t="s">
        <v>83</v>
      </c>
      <c r="AV117" s="13" t="s">
        <v>83</v>
      </c>
      <c r="AW117" s="13" t="s">
        <v>34</v>
      </c>
      <c r="AX117" s="13" t="s">
        <v>74</v>
      </c>
      <c r="AY117" s="195" t="s">
        <v>122</v>
      </c>
    </row>
    <row r="118" s="13" customFormat="1">
      <c r="A118" s="13"/>
      <c r="B118" s="193"/>
      <c r="C118" s="13"/>
      <c r="D118" s="194" t="s">
        <v>132</v>
      </c>
      <c r="E118" s="195" t="s">
        <v>3</v>
      </c>
      <c r="F118" s="196" t="s">
        <v>199</v>
      </c>
      <c r="G118" s="13"/>
      <c r="H118" s="197">
        <v>37.923999999999999</v>
      </c>
      <c r="I118" s="198"/>
      <c r="J118" s="13"/>
      <c r="K118" s="13"/>
      <c r="L118" s="193"/>
      <c r="M118" s="199"/>
      <c r="N118" s="200"/>
      <c r="O118" s="200"/>
      <c r="P118" s="200"/>
      <c r="Q118" s="200"/>
      <c r="R118" s="200"/>
      <c r="S118" s="200"/>
      <c r="T118" s="20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95" t="s">
        <v>132</v>
      </c>
      <c r="AU118" s="195" t="s">
        <v>83</v>
      </c>
      <c r="AV118" s="13" t="s">
        <v>83</v>
      </c>
      <c r="AW118" s="13" t="s">
        <v>34</v>
      </c>
      <c r="AX118" s="13" t="s">
        <v>74</v>
      </c>
      <c r="AY118" s="195" t="s">
        <v>122</v>
      </c>
    </row>
    <row r="119" s="14" customFormat="1">
      <c r="A119" s="14"/>
      <c r="B119" s="202"/>
      <c r="C119" s="14"/>
      <c r="D119" s="194" t="s">
        <v>132</v>
      </c>
      <c r="E119" s="203" t="s">
        <v>3</v>
      </c>
      <c r="F119" s="204" t="s">
        <v>191</v>
      </c>
      <c r="G119" s="14"/>
      <c r="H119" s="205">
        <v>724.78399999999999</v>
      </c>
      <c r="I119" s="206"/>
      <c r="J119" s="14"/>
      <c r="K119" s="14"/>
      <c r="L119" s="202"/>
      <c r="M119" s="207"/>
      <c r="N119" s="208"/>
      <c r="O119" s="208"/>
      <c r="P119" s="208"/>
      <c r="Q119" s="208"/>
      <c r="R119" s="208"/>
      <c r="S119" s="208"/>
      <c r="T119" s="209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03" t="s">
        <v>132</v>
      </c>
      <c r="AU119" s="203" t="s">
        <v>83</v>
      </c>
      <c r="AV119" s="14" t="s">
        <v>130</v>
      </c>
      <c r="AW119" s="14" t="s">
        <v>34</v>
      </c>
      <c r="AX119" s="14" t="s">
        <v>9</v>
      </c>
      <c r="AY119" s="203" t="s">
        <v>122</v>
      </c>
    </row>
    <row r="120" s="12" customFormat="1" ht="22.8" customHeight="1">
      <c r="A120" s="12"/>
      <c r="B120" s="166"/>
      <c r="C120" s="12"/>
      <c r="D120" s="167" t="s">
        <v>73</v>
      </c>
      <c r="E120" s="177" t="s">
        <v>200</v>
      </c>
      <c r="F120" s="177" t="s">
        <v>201</v>
      </c>
      <c r="G120" s="12"/>
      <c r="H120" s="12"/>
      <c r="I120" s="169"/>
      <c r="J120" s="178">
        <f>BK120</f>
        <v>0</v>
      </c>
      <c r="K120" s="12"/>
      <c r="L120" s="166"/>
      <c r="M120" s="171"/>
      <c r="N120" s="172"/>
      <c r="O120" s="172"/>
      <c r="P120" s="173">
        <f>SUM(P121:P136)</f>
        <v>0</v>
      </c>
      <c r="Q120" s="172"/>
      <c r="R120" s="173">
        <f>SUM(R121:R136)</f>
        <v>0</v>
      </c>
      <c r="S120" s="172"/>
      <c r="T120" s="174">
        <f>SUM(T121:T136)</f>
        <v>6.9862510600000007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167" t="s">
        <v>83</v>
      </c>
      <c r="AT120" s="175" t="s">
        <v>73</v>
      </c>
      <c r="AU120" s="175" t="s">
        <v>9</v>
      </c>
      <c r="AY120" s="167" t="s">
        <v>122</v>
      </c>
      <c r="BK120" s="176">
        <f>SUM(BK121:BK136)</f>
        <v>0</v>
      </c>
    </row>
    <row r="121" s="2" customFormat="1" ht="16.5" customHeight="1">
      <c r="A121" s="39"/>
      <c r="B121" s="179"/>
      <c r="C121" s="180" t="s">
        <v>202</v>
      </c>
      <c r="D121" s="180" t="s">
        <v>125</v>
      </c>
      <c r="E121" s="181" t="s">
        <v>203</v>
      </c>
      <c r="F121" s="182" t="s">
        <v>204</v>
      </c>
      <c r="G121" s="183" t="s">
        <v>195</v>
      </c>
      <c r="H121" s="184">
        <v>724.78399999999999</v>
      </c>
      <c r="I121" s="185"/>
      <c r="J121" s="186">
        <f>ROUND(I121*H121,0)</f>
        <v>0</v>
      </c>
      <c r="K121" s="182" t="s">
        <v>129</v>
      </c>
      <c r="L121" s="40"/>
      <c r="M121" s="187" t="s">
        <v>3</v>
      </c>
      <c r="N121" s="188" t="s">
        <v>45</v>
      </c>
      <c r="O121" s="73"/>
      <c r="P121" s="189">
        <f>O121*H121</f>
        <v>0</v>
      </c>
      <c r="Q121" s="189">
        <v>0</v>
      </c>
      <c r="R121" s="189">
        <f>Q121*H121</f>
        <v>0</v>
      </c>
      <c r="S121" s="189">
        <v>0.00594</v>
      </c>
      <c r="T121" s="190">
        <f>S121*H121</f>
        <v>4.3052169600000001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191" t="s">
        <v>187</v>
      </c>
      <c r="AT121" s="191" t="s">
        <v>125</v>
      </c>
      <c r="AU121" s="191" t="s">
        <v>83</v>
      </c>
      <c r="AY121" s="20" t="s">
        <v>122</v>
      </c>
      <c r="BE121" s="192">
        <f>IF(N121="základní",J121,0)</f>
        <v>0</v>
      </c>
      <c r="BF121" s="192">
        <f>IF(N121="snížená",J121,0)</f>
        <v>0</v>
      </c>
      <c r="BG121" s="192">
        <f>IF(N121="zákl. přenesená",J121,0)</f>
        <v>0</v>
      </c>
      <c r="BH121" s="192">
        <f>IF(N121="sníž. přenesená",J121,0)</f>
        <v>0</v>
      </c>
      <c r="BI121" s="192">
        <f>IF(N121="nulová",J121,0)</f>
        <v>0</v>
      </c>
      <c r="BJ121" s="20" t="s">
        <v>9</v>
      </c>
      <c r="BK121" s="192">
        <f>ROUND(I121*H121,0)</f>
        <v>0</v>
      </c>
      <c r="BL121" s="20" t="s">
        <v>187</v>
      </c>
      <c r="BM121" s="191" t="s">
        <v>205</v>
      </c>
    </row>
    <row r="122" s="13" customFormat="1">
      <c r="A122" s="13"/>
      <c r="B122" s="193"/>
      <c r="C122" s="13"/>
      <c r="D122" s="194" t="s">
        <v>132</v>
      </c>
      <c r="E122" s="195" t="s">
        <v>3</v>
      </c>
      <c r="F122" s="196" t="s">
        <v>197</v>
      </c>
      <c r="G122" s="13"/>
      <c r="H122" s="197">
        <v>37.951000000000001</v>
      </c>
      <c r="I122" s="198"/>
      <c r="J122" s="13"/>
      <c r="K122" s="13"/>
      <c r="L122" s="193"/>
      <c r="M122" s="199"/>
      <c r="N122" s="200"/>
      <c r="O122" s="200"/>
      <c r="P122" s="200"/>
      <c r="Q122" s="200"/>
      <c r="R122" s="200"/>
      <c r="S122" s="200"/>
      <c r="T122" s="201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95" t="s">
        <v>132</v>
      </c>
      <c r="AU122" s="195" t="s">
        <v>83</v>
      </c>
      <c r="AV122" s="13" t="s">
        <v>83</v>
      </c>
      <c r="AW122" s="13" t="s">
        <v>34</v>
      </c>
      <c r="AX122" s="13" t="s">
        <v>74</v>
      </c>
      <c r="AY122" s="195" t="s">
        <v>122</v>
      </c>
    </row>
    <row r="123" s="13" customFormat="1">
      <c r="A123" s="13"/>
      <c r="B123" s="193"/>
      <c r="C123" s="13"/>
      <c r="D123" s="194" t="s">
        <v>132</v>
      </c>
      <c r="E123" s="195" t="s">
        <v>3</v>
      </c>
      <c r="F123" s="196" t="s">
        <v>198</v>
      </c>
      <c r="G123" s="13"/>
      <c r="H123" s="197">
        <v>648.90899999999999</v>
      </c>
      <c r="I123" s="198"/>
      <c r="J123" s="13"/>
      <c r="K123" s="13"/>
      <c r="L123" s="193"/>
      <c r="M123" s="199"/>
      <c r="N123" s="200"/>
      <c r="O123" s="200"/>
      <c r="P123" s="200"/>
      <c r="Q123" s="200"/>
      <c r="R123" s="200"/>
      <c r="S123" s="200"/>
      <c r="T123" s="20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95" t="s">
        <v>132</v>
      </c>
      <c r="AU123" s="195" t="s">
        <v>83</v>
      </c>
      <c r="AV123" s="13" t="s">
        <v>83</v>
      </c>
      <c r="AW123" s="13" t="s">
        <v>34</v>
      </c>
      <c r="AX123" s="13" t="s">
        <v>74</v>
      </c>
      <c r="AY123" s="195" t="s">
        <v>122</v>
      </c>
    </row>
    <row r="124" s="13" customFormat="1">
      <c r="A124" s="13"/>
      <c r="B124" s="193"/>
      <c r="C124" s="13"/>
      <c r="D124" s="194" t="s">
        <v>132</v>
      </c>
      <c r="E124" s="195" t="s">
        <v>3</v>
      </c>
      <c r="F124" s="196" t="s">
        <v>199</v>
      </c>
      <c r="G124" s="13"/>
      <c r="H124" s="197">
        <v>37.923999999999999</v>
      </c>
      <c r="I124" s="198"/>
      <c r="J124" s="13"/>
      <c r="K124" s="13"/>
      <c r="L124" s="193"/>
      <c r="M124" s="199"/>
      <c r="N124" s="200"/>
      <c r="O124" s="200"/>
      <c r="P124" s="200"/>
      <c r="Q124" s="200"/>
      <c r="R124" s="200"/>
      <c r="S124" s="200"/>
      <c r="T124" s="20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5" t="s">
        <v>132</v>
      </c>
      <c r="AU124" s="195" t="s">
        <v>83</v>
      </c>
      <c r="AV124" s="13" t="s">
        <v>83</v>
      </c>
      <c r="AW124" s="13" t="s">
        <v>34</v>
      </c>
      <c r="AX124" s="13" t="s">
        <v>74</v>
      </c>
      <c r="AY124" s="195" t="s">
        <v>122</v>
      </c>
    </row>
    <row r="125" s="14" customFormat="1">
      <c r="A125" s="14"/>
      <c r="B125" s="202"/>
      <c r="C125" s="14"/>
      <c r="D125" s="194" t="s">
        <v>132</v>
      </c>
      <c r="E125" s="203" t="s">
        <v>3</v>
      </c>
      <c r="F125" s="204" t="s">
        <v>191</v>
      </c>
      <c r="G125" s="14"/>
      <c r="H125" s="205">
        <v>724.78399999999999</v>
      </c>
      <c r="I125" s="206"/>
      <c r="J125" s="14"/>
      <c r="K125" s="14"/>
      <c r="L125" s="202"/>
      <c r="M125" s="207"/>
      <c r="N125" s="208"/>
      <c r="O125" s="208"/>
      <c r="P125" s="208"/>
      <c r="Q125" s="208"/>
      <c r="R125" s="208"/>
      <c r="S125" s="208"/>
      <c r="T125" s="209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03" t="s">
        <v>132</v>
      </c>
      <c r="AU125" s="203" t="s">
        <v>83</v>
      </c>
      <c r="AV125" s="14" t="s">
        <v>130</v>
      </c>
      <c r="AW125" s="14" t="s">
        <v>34</v>
      </c>
      <c r="AX125" s="14" t="s">
        <v>9</v>
      </c>
      <c r="AY125" s="203" t="s">
        <v>122</v>
      </c>
    </row>
    <row r="126" s="2" customFormat="1" ht="16.5" customHeight="1">
      <c r="A126" s="39"/>
      <c r="B126" s="179"/>
      <c r="C126" s="180" t="s">
        <v>206</v>
      </c>
      <c r="D126" s="180" t="s">
        <v>125</v>
      </c>
      <c r="E126" s="181" t="s">
        <v>207</v>
      </c>
      <c r="F126" s="182" t="s">
        <v>208</v>
      </c>
      <c r="G126" s="183" t="s">
        <v>136</v>
      </c>
      <c r="H126" s="184">
        <v>47</v>
      </c>
      <c r="I126" s="185"/>
      <c r="J126" s="186">
        <f>ROUND(I126*H126,0)</f>
        <v>0</v>
      </c>
      <c r="K126" s="182" t="s">
        <v>129</v>
      </c>
      <c r="L126" s="40"/>
      <c r="M126" s="187" t="s">
        <v>3</v>
      </c>
      <c r="N126" s="188" t="s">
        <v>45</v>
      </c>
      <c r="O126" s="73"/>
      <c r="P126" s="189">
        <f>O126*H126</f>
        <v>0</v>
      </c>
      <c r="Q126" s="189">
        <v>0</v>
      </c>
      <c r="R126" s="189">
        <f>Q126*H126</f>
        <v>0</v>
      </c>
      <c r="S126" s="189">
        <v>0.0033800000000000002</v>
      </c>
      <c r="T126" s="190">
        <f>S126*H126</f>
        <v>0.15886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191" t="s">
        <v>187</v>
      </c>
      <c r="AT126" s="191" t="s">
        <v>125</v>
      </c>
      <c r="AU126" s="191" t="s">
        <v>83</v>
      </c>
      <c r="AY126" s="20" t="s">
        <v>122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20" t="s">
        <v>9</v>
      </c>
      <c r="BK126" s="192">
        <f>ROUND(I126*H126,0)</f>
        <v>0</v>
      </c>
      <c r="BL126" s="20" t="s">
        <v>187</v>
      </c>
      <c r="BM126" s="191" t="s">
        <v>209</v>
      </c>
    </row>
    <row r="127" s="13" customFormat="1">
      <c r="A127" s="13"/>
      <c r="B127" s="193"/>
      <c r="C127" s="13"/>
      <c r="D127" s="194" t="s">
        <v>132</v>
      </c>
      <c r="E127" s="195" t="s">
        <v>3</v>
      </c>
      <c r="F127" s="196" t="s">
        <v>210</v>
      </c>
      <c r="G127" s="13"/>
      <c r="H127" s="197">
        <v>47</v>
      </c>
      <c r="I127" s="198"/>
      <c r="J127" s="13"/>
      <c r="K127" s="13"/>
      <c r="L127" s="193"/>
      <c r="M127" s="199"/>
      <c r="N127" s="200"/>
      <c r="O127" s="200"/>
      <c r="P127" s="200"/>
      <c r="Q127" s="200"/>
      <c r="R127" s="200"/>
      <c r="S127" s="200"/>
      <c r="T127" s="20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5" t="s">
        <v>132</v>
      </c>
      <c r="AU127" s="195" t="s">
        <v>83</v>
      </c>
      <c r="AV127" s="13" t="s">
        <v>83</v>
      </c>
      <c r="AW127" s="13" t="s">
        <v>34</v>
      </c>
      <c r="AX127" s="13" t="s">
        <v>9</v>
      </c>
      <c r="AY127" s="195" t="s">
        <v>122</v>
      </c>
    </row>
    <row r="128" s="2" customFormat="1" ht="16.5" customHeight="1">
      <c r="A128" s="39"/>
      <c r="B128" s="179"/>
      <c r="C128" s="180" t="s">
        <v>10</v>
      </c>
      <c r="D128" s="180" t="s">
        <v>125</v>
      </c>
      <c r="E128" s="181" t="s">
        <v>211</v>
      </c>
      <c r="F128" s="182" t="s">
        <v>212</v>
      </c>
      <c r="G128" s="183" t="s">
        <v>136</v>
      </c>
      <c r="H128" s="184">
        <v>34.399999999999999</v>
      </c>
      <c r="I128" s="185"/>
      <c r="J128" s="186">
        <f>ROUND(I128*H128,0)</f>
        <v>0</v>
      </c>
      <c r="K128" s="182" t="s">
        <v>129</v>
      </c>
      <c r="L128" s="40"/>
      <c r="M128" s="187" t="s">
        <v>3</v>
      </c>
      <c r="N128" s="188" t="s">
        <v>45</v>
      </c>
      <c r="O128" s="73"/>
      <c r="P128" s="189">
        <f>O128*H128</f>
        <v>0</v>
      </c>
      <c r="Q128" s="189">
        <v>0</v>
      </c>
      <c r="R128" s="189">
        <f>Q128*H128</f>
        <v>0</v>
      </c>
      <c r="S128" s="189">
        <v>0.0033800000000000002</v>
      </c>
      <c r="T128" s="190">
        <f>S128*H128</f>
        <v>0.116272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91" t="s">
        <v>187</v>
      </c>
      <c r="AT128" s="191" t="s">
        <v>125</v>
      </c>
      <c r="AU128" s="191" t="s">
        <v>83</v>
      </c>
      <c r="AY128" s="20" t="s">
        <v>122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0" t="s">
        <v>9</v>
      </c>
      <c r="BK128" s="192">
        <f>ROUND(I128*H128,0)</f>
        <v>0</v>
      </c>
      <c r="BL128" s="20" t="s">
        <v>187</v>
      </c>
      <c r="BM128" s="191" t="s">
        <v>213</v>
      </c>
    </row>
    <row r="129" s="13" customFormat="1">
      <c r="A129" s="13"/>
      <c r="B129" s="193"/>
      <c r="C129" s="13"/>
      <c r="D129" s="194" t="s">
        <v>132</v>
      </c>
      <c r="E129" s="195" t="s">
        <v>3</v>
      </c>
      <c r="F129" s="196" t="s">
        <v>214</v>
      </c>
      <c r="G129" s="13"/>
      <c r="H129" s="197">
        <v>34.399999999999999</v>
      </c>
      <c r="I129" s="198"/>
      <c r="J129" s="13"/>
      <c r="K129" s="13"/>
      <c r="L129" s="193"/>
      <c r="M129" s="199"/>
      <c r="N129" s="200"/>
      <c r="O129" s="200"/>
      <c r="P129" s="200"/>
      <c r="Q129" s="200"/>
      <c r="R129" s="200"/>
      <c r="S129" s="200"/>
      <c r="T129" s="20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5" t="s">
        <v>132</v>
      </c>
      <c r="AU129" s="195" t="s">
        <v>83</v>
      </c>
      <c r="AV129" s="13" t="s">
        <v>83</v>
      </c>
      <c r="AW129" s="13" t="s">
        <v>34</v>
      </c>
      <c r="AX129" s="13" t="s">
        <v>9</v>
      </c>
      <c r="AY129" s="195" t="s">
        <v>122</v>
      </c>
    </row>
    <row r="130" s="2" customFormat="1" ht="16.5" customHeight="1">
      <c r="A130" s="39"/>
      <c r="B130" s="179"/>
      <c r="C130" s="180" t="s">
        <v>187</v>
      </c>
      <c r="D130" s="180" t="s">
        <v>125</v>
      </c>
      <c r="E130" s="181" t="s">
        <v>215</v>
      </c>
      <c r="F130" s="182" t="s">
        <v>216</v>
      </c>
      <c r="G130" s="183" t="s">
        <v>136</v>
      </c>
      <c r="H130" s="184">
        <v>120.09</v>
      </c>
      <c r="I130" s="185"/>
      <c r="J130" s="186">
        <f>ROUND(I130*H130,0)</f>
        <v>0</v>
      </c>
      <c r="K130" s="182" t="s">
        <v>129</v>
      </c>
      <c r="L130" s="40"/>
      <c r="M130" s="187" t="s">
        <v>3</v>
      </c>
      <c r="N130" s="188" t="s">
        <v>45</v>
      </c>
      <c r="O130" s="73"/>
      <c r="P130" s="189">
        <f>O130*H130</f>
        <v>0</v>
      </c>
      <c r="Q130" s="189">
        <v>0</v>
      </c>
      <c r="R130" s="189">
        <f>Q130*H130</f>
        <v>0</v>
      </c>
      <c r="S130" s="189">
        <v>0.0017700000000000001</v>
      </c>
      <c r="T130" s="190">
        <f>S130*H130</f>
        <v>0.21255930000000001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91" t="s">
        <v>187</v>
      </c>
      <c r="AT130" s="191" t="s">
        <v>125</v>
      </c>
      <c r="AU130" s="191" t="s">
        <v>83</v>
      </c>
      <c r="AY130" s="20" t="s">
        <v>122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0" t="s">
        <v>9</v>
      </c>
      <c r="BK130" s="192">
        <f>ROUND(I130*H130,0)</f>
        <v>0</v>
      </c>
      <c r="BL130" s="20" t="s">
        <v>187</v>
      </c>
      <c r="BM130" s="191" t="s">
        <v>217</v>
      </c>
    </row>
    <row r="131" s="2" customFormat="1" ht="16.5" customHeight="1">
      <c r="A131" s="39"/>
      <c r="B131" s="179"/>
      <c r="C131" s="180" t="s">
        <v>218</v>
      </c>
      <c r="D131" s="180" t="s">
        <v>125</v>
      </c>
      <c r="E131" s="181" t="s">
        <v>219</v>
      </c>
      <c r="F131" s="182" t="s">
        <v>220</v>
      </c>
      <c r="G131" s="183" t="s">
        <v>136</v>
      </c>
      <c r="H131" s="184">
        <v>120.09</v>
      </c>
      <c r="I131" s="185"/>
      <c r="J131" s="186">
        <f>ROUND(I131*H131,0)</f>
        <v>0</v>
      </c>
      <c r="K131" s="182" t="s">
        <v>129</v>
      </c>
      <c r="L131" s="40"/>
      <c r="M131" s="187" t="s">
        <v>3</v>
      </c>
      <c r="N131" s="188" t="s">
        <v>45</v>
      </c>
      <c r="O131" s="73"/>
      <c r="P131" s="189">
        <f>O131*H131</f>
        <v>0</v>
      </c>
      <c r="Q131" s="189">
        <v>0</v>
      </c>
      <c r="R131" s="189">
        <f>Q131*H131</f>
        <v>0</v>
      </c>
      <c r="S131" s="189">
        <v>0.0022300000000000002</v>
      </c>
      <c r="T131" s="190">
        <f>S131*H131</f>
        <v>0.26780070000000006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191" t="s">
        <v>187</v>
      </c>
      <c r="AT131" s="191" t="s">
        <v>125</v>
      </c>
      <c r="AU131" s="191" t="s">
        <v>83</v>
      </c>
      <c r="AY131" s="20" t="s">
        <v>122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20" t="s">
        <v>9</v>
      </c>
      <c r="BK131" s="192">
        <f>ROUND(I131*H131,0)</f>
        <v>0</v>
      </c>
      <c r="BL131" s="20" t="s">
        <v>187</v>
      </c>
      <c r="BM131" s="191" t="s">
        <v>221</v>
      </c>
    </row>
    <row r="132" s="2" customFormat="1" ht="16.5" customHeight="1">
      <c r="A132" s="39"/>
      <c r="B132" s="179"/>
      <c r="C132" s="180" t="s">
        <v>222</v>
      </c>
      <c r="D132" s="180" t="s">
        <v>125</v>
      </c>
      <c r="E132" s="181" t="s">
        <v>223</v>
      </c>
      <c r="F132" s="182" t="s">
        <v>224</v>
      </c>
      <c r="G132" s="183" t="s">
        <v>136</v>
      </c>
      <c r="H132" s="184">
        <v>120.09</v>
      </c>
      <c r="I132" s="185"/>
      <c r="J132" s="186">
        <f>ROUND(I132*H132,0)</f>
        <v>0</v>
      </c>
      <c r="K132" s="182" t="s">
        <v>129</v>
      </c>
      <c r="L132" s="40"/>
      <c r="M132" s="187" t="s">
        <v>3</v>
      </c>
      <c r="N132" s="188" t="s">
        <v>45</v>
      </c>
      <c r="O132" s="73"/>
      <c r="P132" s="189">
        <f>O132*H132</f>
        <v>0</v>
      </c>
      <c r="Q132" s="189">
        <v>0</v>
      </c>
      <c r="R132" s="189">
        <f>Q132*H132</f>
        <v>0</v>
      </c>
      <c r="S132" s="189">
        <v>0.01069</v>
      </c>
      <c r="T132" s="190">
        <f>S132*H132</f>
        <v>1.2837621000000001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91" t="s">
        <v>187</v>
      </c>
      <c r="AT132" s="191" t="s">
        <v>125</v>
      </c>
      <c r="AU132" s="191" t="s">
        <v>83</v>
      </c>
      <c r="AY132" s="20" t="s">
        <v>122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0" t="s">
        <v>9</v>
      </c>
      <c r="BK132" s="192">
        <f>ROUND(I132*H132,0)</f>
        <v>0</v>
      </c>
      <c r="BL132" s="20" t="s">
        <v>187</v>
      </c>
      <c r="BM132" s="191" t="s">
        <v>225</v>
      </c>
    </row>
    <row r="133" s="13" customFormat="1">
      <c r="A133" s="13"/>
      <c r="B133" s="193"/>
      <c r="C133" s="13"/>
      <c r="D133" s="194" t="s">
        <v>132</v>
      </c>
      <c r="E133" s="195" t="s">
        <v>3</v>
      </c>
      <c r="F133" s="196" t="s">
        <v>226</v>
      </c>
      <c r="G133" s="13"/>
      <c r="H133" s="197">
        <v>120.09</v>
      </c>
      <c r="I133" s="198"/>
      <c r="J133" s="13"/>
      <c r="K133" s="13"/>
      <c r="L133" s="193"/>
      <c r="M133" s="199"/>
      <c r="N133" s="200"/>
      <c r="O133" s="200"/>
      <c r="P133" s="200"/>
      <c r="Q133" s="200"/>
      <c r="R133" s="200"/>
      <c r="S133" s="200"/>
      <c r="T133" s="20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95" t="s">
        <v>132</v>
      </c>
      <c r="AU133" s="195" t="s">
        <v>83</v>
      </c>
      <c r="AV133" s="13" t="s">
        <v>83</v>
      </c>
      <c r="AW133" s="13" t="s">
        <v>34</v>
      </c>
      <c r="AX133" s="13" t="s">
        <v>9</v>
      </c>
      <c r="AY133" s="195" t="s">
        <v>122</v>
      </c>
    </row>
    <row r="134" s="2" customFormat="1" ht="16.5" customHeight="1">
      <c r="A134" s="39"/>
      <c r="B134" s="179"/>
      <c r="C134" s="180" t="s">
        <v>227</v>
      </c>
      <c r="D134" s="180" t="s">
        <v>125</v>
      </c>
      <c r="E134" s="181" t="s">
        <v>228</v>
      </c>
      <c r="F134" s="182" t="s">
        <v>229</v>
      </c>
      <c r="G134" s="183" t="s">
        <v>136</v>
      </c>
      <c r="H134" s="184">
        <v>24</v>
      </c>
      <c r="I134" s="185"/>
      <c r="J134" s="186">
        <f>ROUND(I134*H134,0)</f>
        <v>0</v>
      </c>
      <c r="K134" s="182" t="s">
        <v>129</v>
      </c>
      <c r="L134" s="40"/>
      <c r="M134" s="187" t="s">
        <v>3</v>
      </c>
      <c r="N134" s="188" t="s">
        <v>45</v>
      </c>
      <c r="O134" s="73"/>
      <c r="P134" s="189">
        <f>O134*H134</f>
        <v>0</v>
      </c>
      <c r="Q134" s="189">
        <v>0</v>
      </c>
      <c r="R134" s="189">
        <f>Q134*H134</f>
        <v>0</v>
      </c>
      <c r="S134" s="189">
        <v>0.01213</v>
      </c>
      <c r="T134" s="190">
        <f>S134*H134</f>
        <v>0.29111999999999999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91" t="s">
        <v>187</v>
      </c>
      <c r="AT134" s="191" t="s">
        <v>125</v>
      </c>
      <c r="AU134" s="191" t="s">
        <v>83</v>
      </c>
      <c r="AY134" s="20" t="s">
        <v>122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0" t="s">
        <v>9</v>
      </c>
      <c r="BK134" s="192">
        <f>ROUND(I134*H134,0)</f>
        <v>0</v>
      </c>
      <c r="BL134" s="20" t="s">
        <v>187</v>
      </c>
      <c r="BM134" s="191" t="s">
        <v>230</v>
      </c>
    </row>
    <row r="135" s="2" customFormat="1" ht="16.5" customHeight="1">
      <c r="A135" s="39"/>
      <c r="B135" s="179"/>
      <c r="C135" s="180" t="s">
        <v>231</v>
      </c>
      <c r="D135" s="180" t="s">
        <v>125</v>
      </c>
      <c r="E135" s="181" t="s">
        <v>232</v>
      </c>
      <c r="F135" s="182" t="s">
        <v>233</v>
      </c>
      <c r="G135" s="183" t="s">
        <v>136</v>
      </c>
      <c r="H135" s="184">
        <v>89</v>
      </c>
      <c r="I135" s="185"/>
      <c r="J135" s="186">
        <f>ROUND(I135*H135,0)</f>
        <v>0</v>
      </c>
      <c r="K135" s="182" t="s">
        <v>129</v>
      </c>
      <c r="L135" s="40"/>
      <c r="M135" s="187" t="s">
        <v>3</v>
      </c>
      <c r="N135" s="188" t="s">
        <v>45</v>
      </c>
      <c r="O135" s="73"/>
      <c r="P135" s="189">
        <f>O135*H135</f>
        <v>0</v>
      </c>
      <c r="Q135" s="189">
        <v>0</v>
      </c>
      <c r="R135" s="189">
        <f>Q135*H135</f>
        <v>0</v>
      </c>
      <c r="S135" s="189">
        <v>0.0039399999999999999</v>
      </c>
      <c r="T135" s="190">
        <f>S135*H135</f>
        <v>0.35065999999999997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91" t="s">
        <v>187</v>
      </c>
      <c r="AT135" s="191" t="s">
        <v>125</v>
      </c>
      <c r="AU135" s="191" t="s">
        <v>83</v>
      </c>
      <c r="AY135" s="20" t="s">
        <v>122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0" t="s">
        <v>9</v>
      </c>
      <c r="BK135" s="192">
        <f>ROUND(I135*H135,0)</f>
        <v>0</v>
      </c>
      <c r="BL135" s="20" t="s">
        <v>187</v>
      </c>
      <c r="BM135" s="191" t="s">
        <v>234</v>
      </c>
    </row>
    <row r="136" s="13" customFormat="1">
      <c r="A136" s="13"/>
      <c r="B136" s="193"/>
      <c r="C136" s="13"/>
      <c r="D136" s="194" t="s">
        <v>132</v>
      </c>
      <c r="E136" s="195" t="s">
        <v>3</v>
      </c>
      <c r="F136" s="196" t="s">
        <v>235</v>
      </c>
      <c r="G136" s="13"/>
      <c r="H136" s="197">
        <v>89</v>
      </c>
      <c r="I136" s="198"/>
      <c r="J136" s="13"/>
      <c r="K136" s="13"/>
      <c r="L136" s="193"/>
      <c r="M136" s="210"/>
      <c r="N136" s="211"/>
      <c r="O136" s="211"/>
      <c r="P136" s="211"/>
      <c r="Q136" s="211"/>
      <c r="R136" s="211"/>
      <c r="S136" s="211"/>
      <c r="T136" s="21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95" t="s">
        <v>132</v>
      </c>
      <c r="AU136" s="195" t="s">
        <v>83</v>
      </c>
      <c r="AV136" s="13" t="s">
        <v>83</v>
      </c>
      <c r="AW136" s="13" t="s">
        <v>34</v>
      </c>
      <c r="AX136" s="13" t="s">
        <v>9</v>
      </c>
      <c r="AY136" s="195" t="s">
        <v>122</v>
      </c>
    </row>
    <row r="137" s="2" customFormat="1" ht="6.96" customHeight="1">
      <c r="A137" s="39"/>
      <c r="B137" s="56"/>
      <c r="C137" s="57"/>
      <c r="D137" s="57"/>
      <c r="E137" s="57"/>
      <c r="F137" s="57"/>
      <c r="G137" s="57"/>
      <c r="H137" s="57"/>
      <c r="I137" s="139"/>
      <c r="J137" s="57"/>
      <c r="K137" s="57"/>
      <c r="L137" s="40"/>
      <c r="M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autoFilter ref="C84:K13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15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5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86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116"/>
      <c r="J3" s="22"/>
      <c r="K3" s="22"/>
      <c r="L3" s="23"/>
      <c r="AT3" s="20" t="s">
        <v>83</v>
      </c>
    </row>
    <row r="4" s="1" customFormat="1" ht="24.96" customHeight="1">
      <c r="B4" s="23"/>
      <c r="D4" s="24" t="s">
        <v>94</v>
      </c>
      <c r="I4" s="115"/>
      <c r="L4" s="23"/>
      <c r="M4" s="117" t="s">
        <v>12</v>
      </c>
      <c r="AT4" s="20" t="s">
        <v>4</v>
      </c>
    </row>
    <row r="5" s="1" customFormat="1" ht="6.96" customHeight="1">
      <c r="B5" s="23"/>
      <c r="I5" s="115"/>
      <c r="L5" s="23"/>
    </row>
    <row r="6" s="1" customFormat="1" ht="12" customHeight="1">
      <c r="B6" s="23"/>
      <c r="D6" s="33" t="s">
        <v>18</v>
      </c>
      <c r="I6" s="115"/>
      <c r="L6" s="23"/>
    </row>
    <row r="7" s="1" customFormat="1" ht="16.5" customHeight="1">
      <c r="B7" s="23"/>
      <c r="E7" s="118" t="str">
        <f>'Rekapitulace stavby'!K6</f>
        <v>Střecha - ZŠ T.G.Masaryka Náchod - objekt A Větší střecha</v>
      </c>
      <c r="F7" s="33"/>
      <c r="G7" s="33"/>
      <c r="H7" s="33"/>
      <c r="I7" s="115"/>
      <c r="L7" s="23"/>
    </row>
    <row r="8" s="2" customFormat="1" ht="12" customHeight="1">
      <c r="A8" s="39"/>
      <c r="B8" s="40"/>
      <c r="C8" s="39"/>
      <c r="D8" s="33" t="s">
        <v>95</v>
      </c>
      <c r="E8" s="39"/>
      <c r="F8" s="39"/>
      <c r="G8" s="39"/>
      <c r="H8" s="39"/>
      <c r="I8" s="119"/>
      <c r="J8" s="39"/>
      <c r="K8" s="39"/>
      <c r="L8" s="12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0"/>
      <c r="C9" s="39"/>
      <c r="D9" s="39"/>
      <c r="E9" s="63" t="s">
        <v>236</v>
      </c>
      <c r="F9" s="39"/>
      <c r="G9" s="39"/>
      <c r="H9" s="39"/>
      <c r="I9" s="119"/>
      <c r="J9" s="39"/>
      <c r="K9" s="39"/>
      <c r="L9" s="12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119"/>
      <c r="J10" s="39"/>
      <c r="K10" s="39"/>
      <c r="L10" s="12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20</v>
      </c>
      <c r="E11" s="39"/>
      <c r="F11" s="28" t="s">
        <v>3</v>
      </c>
      <c r="G11" s="39"/>
      <c r="H11" s="39"/>
      <c r="I11" s="121" t="s">
        <v>21</v>
      </c>
      <c r="J11" s="28" t="s">
        <v>3</v>
      </c>
      <c r="K11" s="39"/>
      <c r="L11" s="12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22</v>
      </c>
      <c r="E12" s="39"/>
      <c r="F12" s="28" t="s">
        <v>23</v>
      </c>
      <c r="G12" s="39"/>
      <c r="H12" s="39"/>
      <c r="I12" s="121" t="s">
        <v>24</v>
      </c>
      <c r="J12" s="65" t="str">
        <f>'Rekapitulace stavby'!AN8</f>
        <v>11. 1. 2021</v>
      </c>
      <c r="K12" s="39"/>
      <c r="L12" s="12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19"/>
      <c r="J13" s="39"/>
      <c r="K13" s="39"/>
      <c r="L13" s="12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26</v>
      </c>
      <c r="E14" s="39"/>
      <c r="F14" s="39"/>
      <c r="G14" s="39"/>
      <c r="H14" s="39"/>
      <c r="I14" s="121" t="s">
        <v>27</v>
      </c>
      <c r="J14" s="28" t="s">
        <v>3</v>
      </c>
      <c r="K14" s="39"/>
      <c r="L14" s="12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">
        <v>28</v>
      </c>
      <c r="F15" s="39"/>
      <c r="G15" s="39"/>
      <c r="H15" s="39"/>
      <c r="I15" s="121" t="s">
        <v>29</v>
      </c>
      <c r="J15" s="28" t="s">
        <v>3</v>
      </c>
      <c r="K15" s="39"/>
      <c r="L15" s="12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119"/>
      <c r="J16" s="39"/>
      <c r="K16" s="39"/>
      <c r="L16" s="12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30</v>
      </c>
      <c r="E17" s="39"/>
      <c r="F17" s="39"/>
      <c r="G17" s="39"/>
      <c r="H17" s="39"/>
      <c r="I17" s="121" t="s">
        <v>27</v>
      </c>
      <c r="J17" s="34" t="str">
        <f>'Rekapitulace stavby'!AN13</f>
        <v>Vyplň údaj</v>
      </c>
      <c r="K17" s="39"/>
      <c r="L17" s="12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121" t="s">
        <v>29</v>
      </c>
      <c r="J18" s="34" t="str">
        <f>'Rekapitulace stavby'!AN14</f>
        <v>Vyplň údaj</v>
      </c>
      <c r="K18" s="39"/>
      <c r="L18" s="12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119"/>
      <c r="J19" s="39"/>
      <c r="K19" s="39"/>
      <c r="L19" s="12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32</v>
      </c>
      <c r="E20" s="39"/>
      <c r="F20" s="39"/>
      <c r="G20" s="39"/>
      <c r="H20" s="39"/>
      <c r="I20" s="121" t="s">
        <v>27</v>
      </c>
      <c r="J20" s="28" t="s">
        <v>3</v>
      </c>
      <c r="K20" s="39"/>
      <c r="L20" s="12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">
        <v>33</v>
      </c>
      <c r="F21" s="39"/>
      <c r="G21" s="39"/>
      <c r="H21" s="39"/>
      <c r="I21" s="121" t="s">
        <v>29</v>
      </c>
      <c r="J21" s="28" t="s">
        <v>3</v>
      </c>
      <c r="K21" s="39"/>
      <c r="L21" s="12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119"/>
      <c r="J22" s="39"/>
      <c r="K22" s="39"/>
      <c r="L22" s="12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35</v>
      </c>
      <c r="E23" s="39"/>
      <c r="F23" s="39"/>
      <c r="G23" s="39"/>
      <c r="H23" s="39"/>
      <c r="I23" s="121" t="s">
        <v>27</v>
      </c>
      <c r="J23" s="28" t="s">
        <v>36</v>
      </c>
      <c r="K23" s="39"/>
      <c r="L23" s="12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">
        <v>37</v>
      </c>
      <c r="F24" s="39"/>
      <c r="G24" s="39"/>
      <c r="H24" s="39"/>
      <c r="I24" s="121" t="s">
        <v>29</v>
      </c>
      <c r="J24" s="28" t="s">
        <v>3</v>
      </c>
      <c r="K24" s="39"/>
      <c r="L24" s="12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119"/>
      <c r="J25" s="39"/>
      <c r="K25" s="39"/>
      <c r="L25" s="12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38</v>
      </c>
      <c r="E26" s="39"/>
      <c r="F26" s="39"/>
      <c r="G26" s="39"/>
      <c r="H26" s="39"/>
      <c r="I26" s="119"/>
      <c r="J26" s="39"/>
      <c r="K26" s="39"/>
      <c r="L26" s="12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22"/>
      <c r="B27" s="123"/>
      <c r="C27" s="122"/>
      <c r="D27" s="122"/>
      <c r="E27" s="37" t="s">
        <v>3</v>
      </c>
      <c r="F27" s="37"/>
      <c r="G27" s="37"/>
      <c r="H27" s="37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119"/>
      <c r="J28" s="39"/>
      <c r="K28" s="39"/>
      <c r="L28" s="12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126"/>
      <c r="J29" s="85"/>
      <c r="K29" s="85"/>
      <c r="L29" s="12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7" t="s">
        <v>40</v>
      </c>
      <c r="E30" s="39"/>
      <c r="F30" s="39"/>
      <c r="G30" s="39"/>
      <c r="H30" s="39"/>
      <c r="I30" s="119"/>
      <c r="J30" s="91">
        <f>ROUND(J88, 2)</f>
        <v>0</v>
      </c>
      <c r="K30" s="39"/>
      <c r="L30" s="12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126"/>
      <c r="J31" s="85"/>
      <c r="K31" s="85"/>
      <c r="L31" s="12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42</v>
      </c>
      <c r="G32" s="39"/>
      <c r="H32" s="39"/>
      <c r="I32" s="128" t="s">
        <v>41</v>
      </c>
      <c r="J32" s="44" t="s">
        <v>43</v>
      </c>
      <c r="K32" s="39"/>
      <c r="L32" s="12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29" t="s">
        <v>44</v>
      </c>
      <c r="E33" s="33" t="s">
        <v>45</v>
      </c>
      <c r="F33" s="130">
        <f>ROUND((SUM(BE88:BE216)),  2)</f>
        <v>0</v>
      </c>
      <c r="G33" s="39"/>
      <c r="H33" s="39"/>
      <c r="I33" s="131">
        <v>0.20999999999999999</v>
      </c>
      <c r="J33" s="130">
        <f>ROUND(((SUM(BE88:BE216))*I33),  2)</f>
        <v>0</v>
      </c>
      <c r="K33" s="39"/>
      <c r="L33" s="12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46</v>
      </c>
      <c r="F34" s="130">
        <f>ROUND((SUM(BF88:BF216)),  2)</f>
        <v>0</v>
      </c>
      <c r="G34" s="39"/>
      <c r="H34" s="39"/>
      <c r="I34" s="131">
        <v>0.14999999999999999</v>
      </c>
      <c r="J34" s="130">
        <f>ROUND(((SUM(BF88:BF216))*I34),  2)</f>
        <v>0</v>
      </c>
      <c r="K34" s="39"/>
      <c r="L34" s="12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47</v>
      </c>
      <c r="F35" s="130">
        <f>ROUND((SUM(BG88:BG216)),  2)</f>
        <v>0</v>
      </c>
      <c r="G35" s="39"/>
      <c r="H35" s="39"/>
      <c r="I35" s="131">
        <v>0.20999999999999999</v>
      </c>
      <c r="J35" s="130">
        <f>0</f>
        <v>0</v>
      </c>
      <c r="K35" s="39"/>
      <c r="L35" s="12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48</v>
      </c>
      <c r="F36" s="130">
        <f>ROUND((SUM(BH88:BH216)),  2)</f>
        <v>0</v>
      </c>
      <c r="G36" s="39"/>
      <c r="H36" s="39"/>
      <c r="I36" s="131">
        <v>0.14999999999999999</v>
      </c>
      <c r="J36" s="130">
        <f>0</f>
        <v>0</v>
      </c>
      <c r="K36" s="39"/>
      <c r="L36" s="12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49</v>
      </c>
      <c r="F37" s="130">
        <f>ROUND((SUM(BI88:BI216)),  2)</f>
        <v>0</v>
      </c>
      <c r="G37" s="39"/>
      <c r="H37" s="39"/>
      <c r="I37" s="131">
        <v>0</v>
      </c>
      <c r="J37" s="130">
        <f>0</f>
        <v>0</v>
      </c>
      <c r="K37" s="39"/>
      <c r="L37" s="12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119"/>
      <c r="J38" s="39"/>
      <c r="K38" s="39"/>
      <c r="L38" s="12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2"/>
      <c r="D39" s="133" t="s">
        <v>50</v>
      </c>
      <c r="E39" s="77"/>
      <c r="F39" s="77"/>
      <c r="G39" s="134" t="s">
        <v>51</v>
      </c>
      <c r="H39" s="135" t="s">
        <v>52</v>
      </c>
      <c r="I39" s="136"/>
      <c r="J39" s="137">
        <f>SUM(J30:J37)</f>
        <v>0</v>
      </c>
      <c r="K39" s="138"/>
      <c r="L39" s="12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139"/>
      <c r="J40" s="57"/>
      <c r="K40" s="57"/>
      <c r="L40" s="12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140"/>
      <c r="J44" s="59"/>
      <c r="K44" s="59"/>
      <c r="L44" s="12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39"/>
      <c r="E45" s="39"/>
      <c r="F45" s="39"/>
      <c r="G45" s="39"/>
      <c r="H45" s="39"/>
      <c r="I45" s="119"/>
      <c r="J45" s="39"/>
      <c r="K45" s="39"/>
      <c r="L45" s="120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119"/>
      <c r="J46" s="39"/>
      <c r="K46" s="39"/>
      <c r="L46" s="120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18</v>
      </c>
      <c r="D47" s="39"/>
      <c r="E47" s="39"/>
      <c r="F47" s="39"/>
      <c r="G47" s="39"/>
      <c r="H47" s="39"/>
      <c r="I47" s="119"/>
      <c r="J47" s="39"/>
      <c r="K47" s="39"/>
      <c r="L47" s="120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39"/>
      <c r="D48" s="39"/>
      <c r="E48" s="118" t="str">
        <f>E7</f>
        <v>Střecha - ZŠ T.G.Masaryka Náchod - objekt A Větší střecha</v>
      </c>
      <c r="F48" s="33"/>
      <c r="G48" s="33"/>
      <c r="H48" s="33"/>
      <c r="I48" s="119"/>
      <c r="J48" s="39"/>
      <c r="K48" s="39"/>
      <c r="L48" s="12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39"/>
      <c r="E49" s="39"/>
      <c r="F49" s="39"/>
      <c r="G49" s="39"/>
      <c r="H49" s="39"/>
      <c r="I49" s="119"/>
      <c r="J49" s="39"/>
      <c r="K49" s="39"/>
      <c r="L49" s="12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39"/>
      <c r="D50" s="39"/>
      <c r="E50" s="63" t="str">
        <f>E9</f>
        <v>SO01_b - Architektonicko stavební řešení</v>
      </c>
      <c r="F50" s="39"/>
      <c r="G50" s="39"/>
      <c r="H50" s="39"/>
      <c r="I50" s="119"/>
      <c r="J50" s="39"/>
      <c r="K50" s="39"/>
      <c r="L50" s="12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119"/>
      <c r="J51" s="39"/>
      <c r="K51" s="39"/>
      <c r="L51" s="1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39"/>
      <c r="E52" s="39"/>
      <c r="F52" s="28" t="str">
        <f>F12</f>
        <v>Bartoňova 1005 Náchod</v>
      </c>
      <c r="G52" s="39"/>
      <c r="H52" s="39"/>
      <c r="I52" s="121" t="s">
        <v>24</v>
      </c>
      <c r="J52" s="65" t="str">
        <f>IF(J12="","",J12)</f>
        <v>11. 1. 2021</v>
      </c>
      <c r="K52" s="39"/>
      <c r="L52" s="12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119"/>
      <c r="J53" s="39"/>
      <c r="K53" s="39"/>
      <c r="L53" s="120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39"/>
      <c r="E54" s="39"/>
      <c r="F54" s="28" t="str">
        <f>E15</f>
        <v>Město Náchod, Masarykovo náměstí 40, 54701 Náchod</v>
      </c>
      <c r="G54" s="39"/>
      <c r="H54" s="39"/>
      <c r="I54" s="121" t="s">
        <v>32</v>
      </c>
      <c r="J54" s="37" t="str">
        <f>E21</f>
        <v>Ing. Michal Strnad</v>
      </c>
      <c r="K54" s="39"/>
      <c r="L54" s="12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30</v>
      </c>
      <c r="D55" s="39"/>
      <c r="E55" s="39"/>
      <c r="F55" s="28" t="str">
        <f>IF(E18="","",E18)</f>
        <v>Vyplň údaj</v>
      </c>
      <c r="G55" s="39"/>
      <c r="H55" s="39"/>
      <c r="I55" s="121" t="s">
        <v>35</v>
      </c>
      <c r="J55" s="37" t="str">
        <f>E24</f>
        <v>Ing. Zuzana Lacmanová</v>
      </c>
      <c r="K55" s="39"/>
      <c r="L55" s="12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119"/>
      <c r="J56" s="39"/>
      <c r="K56" s="39"/>
      <c r="L56" s="12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41" t="s">
        <v>98</v>
      </c>
      <c r="D57" s="132"/>
      <c r="E57" s="132"/>
      <c r="F57" s="132"/>
      <c r="G57" s="132"/>
      <c r="H57" s="132"/>
      <c r="I57" s="142"/>
      <c r="J57" s="143" t="s">
        <v>99</v>
      </c>
      <c r="K57" s="132"/>
      <c r="L57" s="120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119"/>
      <c r="J58" s="39"/>
      <c r="K58" s="39"/>
      <c r="L58" s="12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4" t="s">
        <v>72</v>
      </c>
      <c r="D59" s="39"/>
      <c r="E59" s="39"/>
      <c r="F59" s="39"/>
      <c r="G59" s="39"/>
      <c r="H59" s="39"/>
      <c r="I59" s="119"/>
      <c r="J59" s="91">
        <f>J88</f>
        <v>0</v>
      </c>
      <c r="K59" s="39"/>
      <c r="L59" s="12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100</v>
      </c>
    </row>
    <row r="60" s="9" customFormat="1" ht="24.96" customHeight="1">
      <c r="A60" s="9"/>
      <c r="B60" s="145"/>
      <c r="C60" s="9"/>
      <c r="D60" s="146" t="s">
        <v>101</v>
      </c>
      <c r="E60" s="147"/>
      <c r="F60" s="147"/>
      <c r="G60" s="147"/>
      <c r="H60" s="147"/>
      <c r="I60" s="148"/>
      <c r="J60" s="149">
        <f>J89</f>
        <v>0</v>
      </c>
      <c r="K60" s="9"/>
      <c r="L60" s="14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50"/>
      <c r="C61" s="10"/>
      <c r="D61" s="151" t="s">
        <v>102</v>
      </c>
      <c r="E61" s="152"/>
      <c r="F61" s="152"/>
      <c r="G61" s="152"/>
      <c r="H61" s="152"/>
      <c r="I61" s="153"/>
      <c r="J61" s="154">
        <f>J90</f>
        <v>0</v>
      </c>
      <c r="K61" s="10"/>
      <c r="L61" s="15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45"/>
      <c r="C62" s="9"/>
      <c r="D62" s="146" t="s">
        <v>104</v>
      </c>
      <c r="E62" s="147"/>
      <c r="F62" s="147"/>
      <c r="G62" s="147"/>
      <c r="H62" s="147"/>
      <c r="I62" s="148"/>
      <c r="J62" s="149">
        <f>J97</f>
        <v>0</v>
      </c>
      <c r="K62" s="9"/>
      <c r="L62" s="145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50"/>
      <c r="C63" s="10"/>
      <c r="D63" s="151" t="s">
        <v>237</v>
      </c>
      <c r="E63" s="152"/>
      <c r="F63" s="152"/>
      <c r="G63" s="152"/>
      <c r="H63" s="152"/>
      <c r="I63" s="153"/>
      <c r="J63" s="154">
        <f>J98</f>
        <v>0</v>
      </c>
      <c r="K63" s="10"/>
      <c r="L63" s="15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50"/>
      <c r="C64" s="10"/>
      <c r="D64" s="151" t="s">
        <v>238</v>
      </c>
      <c r="E64" s="152"/>
      <c r="F64" s="152"/>
      <c r="G64" s="152"/>
      <c r="H64" s="152"/>
      <c r="I64" s="153"/>
      <c r="J64" s="154">
        <f>J136</f>
        <v>0</v>
      </c>
      <c r="K64" s="10"/>
      <c r="L64" s="15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50"/>
      <c r="C65" s="10"/>
      <c r="D65" s="151" t="s">
        <v>239</v>
      </c>
      <c r="E65" s="152"/>
      <c r="F65" s="152"/>
      <c r="G65" s="152"/>
      <c r="H65" s="152"/>
      <c r="I65" s="153"/>
      <c r="J65" s="154">
        <f>J143</f>
        <v>0</v>
      </c>
      <c r="K65" s="10"/>
      <c r="L65" s="15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50"/>
      <c r="C66" s="10"/>
      <c r="D66" s="151" t="s">
        <v>105</v>
      </c>
      <c r="E66" s="152"/>
      <c r="F66" s="152"/>
      <c r="G66" s="152"/>
      <c r="H66" s="152"/>
      <c r="I66" s="153"/>
      <c r="J66" s="154">
        <f>J147</f>
        <v>0</v>
      </c>
      <c r="K66" s="10"/>
      <c r="L66" s="15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50"/>
      <c r="C67" s="10"/>
      <c r="D67" s="151" t="s">
        <v>106</v>
      </c>
      <c r="E67" s="152"/>
      <c r="F67" s="152"/>
      <c r="G67" s="152"/>
      <c r="H67" s="152"/>
      <c r="I67" s="153"/>
      <c r="J67" s="154">
        <f>J189</f>
        <v>0</v>
      </c>
      <c r="K67" s="10"/>
      <c r="L67" s="15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50"/>
      <c r="C68" s="10"/>
      <c r="D68" s="151" t="s">
        <v>240</v>
      </c>
      <c r="E68" s="152"/>
      <c r="F68" s="152"/>
      <c r="G68" s="152"/>
      <c r="H68" s="152"/>
      <c r="I68" s="153"/>
      <c r="J68" s="154">
        <f>J204</f>
        <v>0</v>
      </c>
      <c r="K68" s="10"/>
      <c r="L68" s="15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9"/>
      <c r="B69" s="40"/>
      <c r="C69" s="39"/>
      <c r="D69" s="39"/>
      <c r="E69" s="39"/>
      <c r="F69" s="39"/>
      <c r="G69" s="39"/>
      <c r="H69" s="39"/>
      <c r="I69" s="119"/>
      <c r="J69" s="39"/>
      <c r="K69" s="39"/>
      <c r="L69" s="120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56"/>
      <c r="C70" s="57"/>
      <c r="D70" s="57"/>
      <c r="E70" s="57"/>
      <c r="F70" s="57"/>
      <c r="G70" s="57"/>
      <c r="H70" s="57"/>
      <c r="I70" s="139"/>
      <c r="J70" s="57"/>
      <c r="K70" s="57"/>
      <c r="L70" s="120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4" s="2" customFormat="1" ht="6.96" customHeight="1">
      <c r="A74" s="39"/>
      <c r="B74" s="58"/>
      <c r="C74" s="59"/>
      <c r="D74" s="59"/>
      <c r="E74" s="59"/>
      <c r="F74" s="59"/>
      <c r="G74" s="59"/>
      <c r="H74" s="59"/>
      <c r="I74" s="140"/>
      <c r="J74" s="59"/>
      <c r="K74" s="59"/>
      <c r="L74" s="120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24.96" customHeight="1">
      <c r="A75" s="39"/>
      <c r="B75" s="40"/>
      <c r="C75" s="24" t="s">
        <v>107</v>
      </c>
      <c r="D75" s="39"/>
      <c r="E75" s="39"/>
      <c r="F75" s="39"/>
      <c r="G75" s="39"/>
      <c r="H75" s="39"/>
      <c r="I75" s="119"/>
      <c r="J75" s="39"/>
      <c r="K75" s="39"/>
      <c r="L75" s="120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39"/>
      <c r="D76" s="39"/>
      <c r="E76" s="39"/>
      <c r="F76" s="39"/>
      <c r="G76" s="39"/>
      <c r="H76" s="39"/>
      <c r="I76" s="119"/>
      <c r="J76" s="39"/>
      <c r="K76" s="39"/>
      <c r="L76" s="12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18</v>
      </c>
      <c r="D77" s="39"/>
      <c r="E77" s="39"/>
      <c r="F77" s="39"/>
      <c r="G77" s="39"/>
      <c r="H77" s="39"/>
      <c r="I77" s="119"/>
      <c r="J77" s="39"/>
      <c r="K77" s="39"/>
      <c r="L77" s="12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39"/>
      <c r="D78" s="39"/>
      <c r="E78" s="118" t="str">
        <f>E7</f>
        <v>Střecha - ZŠ T.G.Masaryka Náchod - objekt A Větší střecha</v>
      </c>
      <c r="F78" s="33"/>
      <c r="G78" s="33"/>
      <c r="H78" s="33"/>
      <c r="I78" s="119"/>
      <c r="J78" s="39"/>
      <c r="K78" s="39"/>
      <c r="L78" s="12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95</v>
      </c>
      <c r="D79" s="39"/>
      <c r="E79" s="39"/>
      <c r="F79" s="39"/>
      <c r="G79" s="39"/>
      <c r="H79" s="39"/>
      <c r="I79" s="119"/>
      <c r="J79" s="39"/>
      <c r="K79" s="39"/>
      <c r="L79" s="12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39"/>
      <c r="D80" s="39"/>
      <c r="E80" s="63" t="str">
        <f>E9</f>
        <v>SO01_b - Architektonicko stavební řešení</v>
      </c>
      <c r="F80" s="39"/>
      <c r="G80" s="39"/>
      <c r="H80" s="39"/>
      <c r="I80" s="119"/>
      <c r="J80" s="39"/>
      <c r="K80" s="39"/>
      <c r="L80" s="120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39"/>
      <c r="D81" s="39"/>
      <c r="E81" s="39"/>
      <c r="F81" s="39"/>
      <c r="G81" s="39"/>
      <c r="H81" s="39"/>
      <c r="I81" s="119"/>
      <c r="J81" s="39"/>
      <c r="K81" s="39"/>
      <c r="L81" s="12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22</v>
      </c>
      <c r="D82" s="39"/>
      <c r="E82" s="39"/>
      <c r="F82" s="28" t="str">
        <f>F12</f>
        <v>Bartoňova 1005 Náchod</v>
      </c>
      <c r="G82" s="39"/>
      <c r="H82" s="39"/>
      <c r="I82" s="121" t="s">
        <v>24</v>
      </c>
      <c r="J82" s="65" t="str">
        <f>IF(J12="","",J12)</f>
        <v>11. 1. 2021</v>
      </c>
      <c r="K82" s="39"/>
      <c r="L82" s="12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39"/>
      <c r="D83" s="39"/>
      <c r="E83" s="39"/>
      <c r="F83" s="39"/>
      <c r="G83" s="39"/>
      <c r="H83" s="39"/>
      <c r="I83" s="119"/>
      <c r="J83" s="39"/>
      <c r="K83" s="39"/>
      <c r="L83" s="120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26</v>
      </c>
      <c r="D84" s="39"/>
      <c r="E84" s="39"/>
      <c r="F84" s="28" t="str">
        <f>E15</f>
        <v>Město Náchod, Masarykovo náměstí 40, 54701 Náchod</v>
      </c>
      <c r="G84" s="39"/>
      <c r="H84" s="39"/>
      <c r="I84" s="121" t="s">
        <v>32</v>
      </c>
      <c r="J84" s="37" t="str">
        <f>E21</f>
        <v>Ing. Michal Strnad</v>
      </c>
      <c r="K84" s="39"/>
      <c r="L84" s="120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30</v>
      </c>
      <c r="D85" s="39"/>
      <c r="E85" s="39"/>
      <c r="F85" s="28" t="str">
        <f>IF(E18="","",E18)</f>
        <v>Vyplň údaj</v>
      </c>
      <c r="G85" s="39"/>
      <c r="H85" s="39"/>
      <c r="I85" s="121" t="s">
        <v>35</v>
      </c>
      <c r="J85" s="37" t="str">
        <f>E24</f>
        <v>Ing. Zuzana Lacmanová</v>
      </c>
      <c r="K85" s="39"/>
      <c r="L85" s="120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39"/>
      <c r="D86" s="39"/>
      <c r="E86" s="39"/>
      <c r="F86" s="39"/>
      <c r="G86" s="39"/>
      <c r="H86" s="39"/>
      <c r="I86" s="119"/>
      <c r="J86" s="39"/>
      <c r="K86" s="39"/>
      <c r="L86" s="120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55"/>
      <c r="B87" s="156"/>
      <c r="C87" s="157" t="s">
        <v>108</v>
      </c>
      <c r="D87" s="158" t="s">
        <v>59</v>
      </c>
      <c r="E87" s="158" t="s">
        <v>55</v>
      </c>
      <c r="F87" s="158" t="s">
        <v>56</v>
      </c>
      <c r="G87" s="158" t="s">
        <v>109</v>
      </c>
      <c r="H87" s="158" t="s">
        <v>110</v>
      </c>
      <c r="I87" s="159" t="s">
        <v>111</v>
      </c>
      <c r="J87" s="158" t="s">
        <v>99</v>
      </c>
      <c r="K87" s="160" t="s">
        <v>112</v>
      </c>
      <c r="L87" s="161"/>
      <c r="M87" s="81" t="s">
        <v>3</v>
      </c>
      <c r="N87" s="82" t="s">
        <v>44</v>
      </c>
      <c r="O87" s="82" t="s">
        <v>113</v>
      </c>
      <c r="P87" s="82" t="s">
        <v>114</v>
      </c>
      <c r="Q87" s="82" t="s">
        <v>115</v>
      </c>
      <c r="R87" s="82" t="s">
        <v>116</v>
      </c>
      <c r="S87" s="82" t="s">
        <v>117</v>
      </c>
      <c r="T87" s="83" t="s">
        <v>118</v>
      </c>
      <c r="U87" s="155"/>
      <c r="V87" s="155"/>
      <c r="W87" s="155"/>
      <c r="X87" s="155"/>
      <c r="Y87" s="155"/>
      <c r="Z87" s="155"/>
      <c r="AA87" s="155"/>
      <c r="AB87" s="155"/>
      <c r="AC87" s="155"/>
      <c r="AD87" s="155"/>
      <c r="AE87" s="155"/>
    </row>
    <row r="88" s="2" customFormat="1" ht="22.8" customHeight="1">
      <c r="A88" s="39"/>
      <c r="B88" s="40"/>
      <c r="C88" s="88" t="s">
        <v>119</v>
      </c>
      <c r="D88" s="39"/>
      <c r="E88" s="39"/>
      <c r="F88" s="39"/>
      <c r="G88" s="39"/>
      <c r="H88" s="39"/>
      <c r="I88" s="119"/>
      <c r="J88" s="162">
        <f>BK88</f>
        <v>0</v>
      </c>
      <c r="K88" s="39"/>
      <c r="L88" s="40"/>
      <c r="M88" s="84"/>
      <c r="N88" s="69"/>
      <c r="O88" s="85"/>
      <c r="P88" s="163">
        <f>P89+P97</f>
        <v>0</v>
      </c>
      <c r="Q88" s="85"/>
      <c r="R88" s="163">
        <f>R89+R97</f>
        <v>43.663234880000005</v>
      </c>
      <c r="S88" s="85"/>
      <c r="T88" s="164">
        <f>T89+T97</f>
        <v>0.32640000000000002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20" t="s">
        <v>73</v>
      </c>
      <c r="AU88" s="20" t="s">
        <v>100</v>
      </c>
      <c r="BK88" s="165">
        <f>BK89+BK97</f>
        <v>0</v>
      </c>
    </row>
    <row r="89" s="12" customFormat="1" ht="25.92" customHeight="1">
      <c r="A89" s="12"/>
      <c r="B89" s="166"/>
      <c r="C89" s="12"/>
      <c r="D89" s="167" t="s">
        <v>73</v>
      </c>
      <c r="E89" s="168" t="s">
        <v>120</v>
      </c>
      <c r="F89" s="168" t="s">
        <v>121</v>
      </c>
      <c r="G89" s="12"/>
      <c r="H89" s="12"/>
      <c r="I89" s="169"/>
      <c r="J89" s="170">
        <f>BK89</f>
        <v>0</v>
      </c>
      <c r="K89" s="12"/>
      <c r="L89" s="166"/>
      <c r="M89" s="171"/>
      <c r="N89" s="172"/>
      <c r="O89" s="172"/>
      <c r="P89" s="173">
        <f>P90</f>
        <v>0</v>
      </c>
      <c r="Q89" s="172"/>
      <c r="R89" s="173">
        <f>R90</f>
        <v>0</v>
      </c>
      <c r="S89" s="172"/>
      <c r="T89" s="174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67" t="s">
        <v>9</v>
      </c>
      <c r="AT89" s="175" t="s">
        <v>73</v>
      </c>
      <c r="AU89" s="175" t="s">
        <v>74</v>
      </c>
      <c r="AY89" s="167" t="s">
        <v>122</v>
      </c>
      <c r="BK89" s="176">
        <f>BK90</f>
        <v>0</v>
      </c>
    </row>
    <row r="90" s="12" customFormat="1" ht="22.8" customHeight="1">
      <c r="A90" s="12"/>
      <c r="B90" s="166"/>
      <c r="C90" s="12"/>
      <c r="D90" s="167" t="s">
        <v>73</v>
      </c>
      <c r="E90" s="177" t="s">
        <v>123</v>
      </c>
      <c r="F90" s="177" t="s">
        <v>124</v>
      </c>
      <c r="G90" s="12"/>
      <c r="H90" s="12"/>
      <c r="I90" s="169"/>
      <c r="J90" s="178">
        <f>BK90</f>
        <v>0</v>
      </c>
      <c r="K90" s="12"/>
      <c r="L90" s="166"/>
      <c r="M90" s="171"/>
      <c r="N90" s="172"/>
      <c r="O90" s="172"/>
      <c r="P90" s="173">
        <f>SUM(P91:P96)</f>
        <v>0</v>
      </c>
      <c r="Q90" s="172"/>
      <c r="R90" s="173">
        <f>SUM(R91:R96)</f>
        <v>0</v>
      </c>
      <c r="S90" s="172"/>
      <c r="T90" s="174">
        <f>SUM(T91:T96)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67" t="s">
        <v>9</v>
      </c>
      <c r="AT90" s="175" t="s">
        <v>73</v>
      </c>
      <c r="AU90" s="175" t="s">
        <v>9</v>
      </c>
      <c r="AY90" s="167" t="s">
        <v>122</v>
      </c>
      <c r="BK90" s="176">
        <f>SUM(BK91:BK96)</f>
        <v>0</v>
      </c>
    </row>
    <row r="91" s="2" customFormat="1" ht="21.75" customHeight="1">
      <c r="A91" s="39"/>
      <c r="B91" s="179"/>
      <c r="C91" s="180" t="s">
        <v>9</v>
      </c>
      <c r="D91" s="180" t="s">
        <v>125</v>
      </c>
      <c r="E91" s="181" t="s">
        <v>241</v>
      </c>
      <c r="F91" s="182" t="s">
        <v>242</v>
      </c>
      <c r="G91" s="183" t="s">
        <v>195</v>
      </c>
      <c r="H91" s="184">
        <v>1800.1500000000001</v>
      </c>
      <c r="I91" s="185"/>
      <c r="J91" s="186">
        <f>ROUND(I91*H91,0)</f>
        <v>0</v>
      </c>
      <c r="K91" s="182" t="s">
        <v>129</v>
      </c>
      <c r="L91" s="40"/>
      <c r="M91" s="187" t="s">
        <v>3</v>
      </c>
      <c r="N91" s="188" t="s">
        <v>45</v>
      </c>
      <c r="O91" s="73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91" t="s">
        <v>130</v>
      </c>
      <c r="AT91" s="191" t="s">
        <v>125</v>
      </c>
      <c r="AU91" s="191" t="s">
        <v>83</v>
      </c>
      <c r="AY91" s="20" t="s">
        <v>122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20" t="s">
        <v>9</v>
      </c>
      <c r="BK91" s="192">
        <f>ROUND(I91*H91,0)</f>
        <v>0</v>
      </c>
      <c r="BL91" s="20" t="s">
        <v>130</v>
      </c>
      <c r="BM91" s="191" t="s">
        <v>243</v>
      </c>
    </row>
    <row r="92" s="13" customFormat="1">
      <c r="A92" s="13"/>
      <c r="B92" s="193"/>
      <c r="C92" s="13"/>
      <c r="D92" s="194" t="s">
        <v>132</v>
      </c>
      <c r="E92" s="195" t="s">
        <v>3</v>
      </c>
      <c r="F92" s="196" t="s">
        <v>244</v>
      </c>
      <c r="G92" s="13"/>
      <c r="H92" s="197">
        <v>1800.1500000000001</v>
      </c>
      <c r="I92" s="198"/>
      <c r="J92" s="13"/>
      <c r="K92" s="13"/>
      <c r="L92" s="193"/>
      <c r="M92" s="199"/>
      <c r="N92" s="200"/>
      <c r="O92" s="200"/>
      <c r="P92" s="200"/>
      <c r="Q92" s="200"/>
      <c r="R92" s="200"/>
      <c r="S92" s="200"/>
      <c r="T92" s="201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195" t="s">
        <v>132</v>
      </c>
      <c r="AU92" s="195" t="s">
        <v>83</v>
      </c>
      <c r="AV92" s="13" t="s">
        <v>83</v>
      </c>
      <c r="AW92" s="13" t="s">
        <v>34</v>
      </c>
      <c r="AX92" s="13" t="s">
        <v>9</v>
      </c>
      <c r="AY92" s="195" t="s">
        <v>122</v>
      </c>
    </row>
    <row r="93" s="2" customFormat="1" ht="21.75" customHeight="1">
      <c r="A93" s="39"/>
      <c r="B93" s="179"/>
      <c r="C93" s="180" t="s">
        <v>83</v>
      </c>
      <c r="D93" s="180" t="s">
        <v>125</v>
      </c>
      <c r="E93" s="181" t="s">
        <v>245</v>
      </c>
      <c r="F93" s="182" t="s">
        <v>246</v>
      </c>
      <c r="G93" s="183" t="s">
        <v>195</v>
      </c>
      <c r="H93" s="184">
        <v>162013.5</v>
      </c>
      <c r="I93" s="185"/>
      <c r="J93" s="186">
        <f>ROUND(I93*H93,0)</f>
        <v>0</v>
      </c>
      <c r="K93" s="182" t="s">
        <v>129</v>
      </c>
      <c r="L93" s="40"/>
      <c r="M93" s="187" t="s">
        <v>3</v>
      </c>
      <c r="N93" s="188" t="s">
        <v>45</v>
      </c>
      <c r="O93" s="73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191" t="s">
        <v>130</v>
      </c>
      <c r="AT93" s="191" t="s">
        <v>125</v>
      </c>
      <c r="AU93" s="191" t="s">
        <v>83</v>
      </c>
      <c r="AY93" s="20" t="s">
        <v>122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0" t="s">
        <v>9</v>
      </c>
      <c r="BK93" s="192">
        <f>ROUND(I93*H93,0)</f>
        <v>0</v>
      </c>
      <c r="BL93" s="20" t="s">
        <v>130</v>
      </c>
      <c r="BM93" s="191" t="s">
        <v>247</v>
      </c>
    </row>
    <row r="94" s="15" customFormat="1">
      <c r="A94" s="15"/>
      <c r="B94" s="213"/>
      <c r="C94" s="15"/>
      <c r="D94" s="194" t="s">
        <v>132</v>
      </c>
      <c r="E94" s="214" t="s">
        <v>3</v>
      </c>
      <c r="F94" s="215" t="s">
        <v>248</v>
      </c>
      <c r="G94" s="15"/>
      <c r="H94" s="214" t="s">
        <v>3</v>
      </c>
      <c r="I94" s="216"/>
      <c r="J94" s="15"/>
      <c r="K94" s="15"/>
      <c r="L94" s="213"/>
      <c r="M94" s="217"/>
      <c r="N94" s="218"/>
      <c r="O94" s="218"/>
      <c r="P94" s="218"/>
      <c r="Q94" s="218"/>
      <c r="R94" s="218"/>
      <c r="S94" s="218"/>
      <c r="T94" s="219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14" t="s">
        <v>132</v>
      </c>
      <c r="AU94" s="214" t="s">
        <v>83</v>
      </c>
      <c r="AV94" s="15" t="s">
        <v>9</v>
      </c>
      <c r="AW94" s="15" t="s">
        <v>34</v>
      </c>
      <c r="AX94" s="15" t="s">
        <v>74</v>
      </c>
      <c r="AY94" s="214" t="s">
        <v>122</v>
      </c>
    </row>
    <row r="95" s="13" customFormat="1">
      <c r="A95" s="13"/>
      <c r="B95" s="193"/>
      <c r="C95" s="13"/>
      <c r="D95" s="194" t="s">
        <v>132</v>
      </c>
      <c r="E95" s="195" t="s">
        <v>3</v>
      </c>
      <c r="F95" s="196" t="s">
        <v>249</v>
      </c>
      <c r="G95" s="13"/>
      <c r="H95" s="197">
        <v>162013.5</v>
      </c>
      <c r="I95" s="198"/>
      <c r="J95" s="13"/>
      <c r="K95" s="13"/>
      <c r="L95" s="193"/>
      <c r="M95" s="199"/>
      <c r="N95" s="200"/>
      <c r="O95" s="200"/>
      <c r="P95" s="200"/>
      <c r="Q95" s="200"/>
      <c r="R95" s="200"/>
      <c r="S95" s="200"/>
      <c r="T95" s="201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95" t="s">
        <v>132</v>
      </c>
      <c r="AU95" s="195" t="s">
        <v>83</v>
      </c>
      <c r="AV95" s="13" t="s">
        <v>83</v>
      </c>
      <c r="AW95" s="13" t="s">
        <v>34</v>
      </c>
      <c r="AX95" s="13" t="s">
        <v>9</v>
      </c>
      <c r="AY95" s="195" t="s">
        <v>122</v>
      </c>
    </row>
    <row r="96" s="2" customFormat="1" ht="21.75" customHeight="1">
      <c r="A96" s="39"/>
      <c r="B96" s="179"/>
      <c r="C96" s="180" t="s">
        <v>141</v>
      </c>
      <c r="D96" s="180" t="s">
        <v>125</v>
      </c>
      <c r="E96" s="181" t="s">
        <v>250</v>
      </c>
      <c r="F96" s="182" t="s">
        <v>251</v>
      </c>
      <c r="G96" s="183" t="s">
        <v>195</v>
      </c>
      <c r="H96" s="184">
        <v>1800.1500000000001</v>
      </c>
      <c r="I96" s="185"/>
      <c r="J96" s="186">
        <f>ROUND(I96*H96,0)</f>
        <v>0</v>
      </c>
      <c r="K96" s="182" t="s">
        <v>129</v>
      </c>
      <c r="L96" s="40"/>
      <c r="M96" s="187" t="s">
        <v>3</v>
      </c>
      <c r="N96" s="188" t="s">
        <v>45</v>
      </c>
      <c r="O96" s="73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91" t="s">
        <v>130</v>
      </c>
      <c r="AT96" s="191" t="s">
        <v>125</v>
      </c>
      <c r="AU96" s="191" t="s">
        <v>83</v>
      </c>
      <c r="AY96" s="20" t="s">
        <v>122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0" t="s">
        <v>9</v>
      </c>
      <c r="BK96" s="192">
        <f>ROUND(I96*H96,0)</f>
        <v>0</v>
      </c>
      <c r="BL96" s="20" t="s">
        <v>130</v>
      </c>
      <c r="BM96" s="191" t="s">
        <v>252</v>
      </c>
    </row>
    <row r="97" s="12" customFormat="1" ht="25.92" customHeight="1">
      <c r="A97" s="12"/>
      <c r="B97" s="166"/>
      <c r="C97" s="12"/>
      <c r="D97" s="167" t="s">
        <v>73</v>
      </c>
      <c r="E97" s="168" t="s">
        <v>180</v>
      </c>
      <c r="F97" s="168" t="s">
        <v>181</v>
      </c>
      <c r="G97" s="12"/>
      <c r="H97" s="12"/>
      <c r="I97" s="169"/>
      <c r="J97" s="170">
        <f>BK97</f>
        <v>0</v>
      </c>
      <c r="K97" s="12"/>
      <c r="L97" s="166"/>
      <c r="M97" s="171"/>
      <c r="N97" s="172"/>
      <c r="O97" s="172"/>
      <c r="P97" s="173">
        <f>P98+P136+P143+P147+P189+P204</f>
        <v>0</v>
      </c>
      <c r="Q97" s="172"/>
      <c r="R97" s="173">
        <f>R98+R136+R143+R147+R189+R204</f>
        <v>43.663234880000005</v>
      </c>
      <c r="S97" s="172"/>
      <c r="T97" s="174">
        <f>T98+T136+T143+T147+T189+T204</f>
        <v>0.32640000000000002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167" t="s">
        <v>83</v>
      </c>
      <c r="AT97" s="175" t="s">
        <v>73</v>
      </c>
      <c r="AU97" s="175" t="s">
        <v>74</v>
      </c>
      <c r="AY97" s="167" t="s">
        <v>122</v>
      </c>
      <c r="BK97" s="176">
        <f>BK98+BK136+BK143+BK147+BK189+BK204</f>
        <v>0</v>
      </c>
    </row>
    <row r="98" s="12" customFormat="1" ht="22.8" customHeight="1">
      <c r="A98" s="12"/>
      <c r="B98" s="166"/>
      <c r="C98" s="12"/>
      <c r="D98" s="167" t="s">
        <v>73</v>
      </c>
      <c r="E98" s="177" t="s">
        <v>253</v>
      </c>
      <c r="F98" s="177" t="s">
        <v>254</v>
      </c>
      <c r="G98" s="12"/>
      <c r="H98" s="12"/>
      <c r="I98" s="169"/>
      <c r="J98" s="178">
        <f>BK98</f>
        <v>0</v>
      </c>
      <c r="K98" s="12"/>
      <c r="L98" s="166"/>
      <c r="M98" s="171"/>
      <c r="N98" s="172"/>
      <c r="O98" s="172"/>
      <c r="P98" s="173">
        <f>SUM(P99:P135)</f>
        <v>0</v>
      </c>
      <c r="Q98" s="172"/>
      <c r="R98" s="173">
        <f>SUM(R99:R135)</f>
        <v>2.0747510999999998</v>
      </c>
      <c r="S98" s="172"/>
      <c r="T98" s="174">
        <f>SUM(T99:T135)</f>
        <v>0.16320000000000001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167" t="s">
        <v>83</v>
      </c>
      <c r="AT98" s="175" t="s">
        <v>73</v>
      </c>
      <c r="AU98" s="175" t="s">
        <v>9</v>
      </c>
      <c r="AY98" s="167" t="s">
        <v>122</v>
      </c>
      <c r="BK98" s="176">
        <f>SUM(BK99:BK135)</f>
        <v>0</v>
      </c>
    </row>
    <row r="99" s="2" customFormat="1" ht="16.5" customHeight="1">
      <c r="A99" s="39"/>
      <c r="B99" s="179"/>
      <c r="C99" s="180" t="s">
        <v>130</v>
      </c>
      <c r="D99" s="180" t="s">
        <v>125</v>
      </c>
      <c r="E99" s="181" t="s">
        <v>255</v>
      </c>
      <c r="F99" s="182" t="s">
        <v>256</v>
      </c>
      <c r="G99" s="183" t="s">
        <v>257</v>
      </c>
      <c r="H99" s="184">
        <v>0.84999999999999998</v>
      </c>
      <c r="I99" s="185"/>
      <c r="J99" s="186">
        <f>ROUND(I99*H99,0)</f>
        <v>0</v>
      </c>
      <c r="K99" s="182" t="s">
        <v>3</v>
      </c>
      <c r="L99" s="40"/>
      <c r="M99" s="187" t="s">
        <v>3</v>
      </c>
      <c r="N99" s="188" t="s">
        <v>45</v>
      </c>
      <c r="O99" s="73"/>
      <c r="P99" s="189">
        <f>O99*H99</f>
        <v>0</v>
      </c>
      <c r="Q99" s="189">
        <v>0</v>
      </c>
      <c r="R99" s="189">
        <f>Q99*H99</f>
        <v>0</v>
      </c>
      <c r="S99" s="189">
        <v>0</v>
      </c>
      <c r="T99" s="190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191" t="s">
        <v>187</v>
      </c>
      <c r="AT99" s="191" t="s">
        <v>125</v>
      </c>
      <c r="AU99" s="191" t="s">
        <v>83</v>
      </c>
      <c r="AY99" s="20" t="s">
        <v>122</v>
      </c>
      <c r="BE99" s="192">
        <f>IF(N99="základní",J99,0)</f>
        <v>0</v>
      </c>
      <c r="BF99" s="192">
        <f>IF(N99="snížená",J99,0)</f>
        <v>0</v>
      </c>
      <c r="BG99" s="192">
        <f>IF(N99="zákl. přenesená",J99,0)</f>
        <v>0</v>
      </c>
      <c r="BH99" s="192">
        <f>IF(N99="sníž. přenesená",J99,0)</f>
        <v>0</v>
      </c>
      <c r="BI99" s="192">
        <f>IF(N99="nulová",J99,0)</f>
        <v>0</v>
      </c>
      <c r="BJ99" s="20" t="s">
        <v>9</v>
      </c>
      <c r="BK99" s="192">
        <f>ROUND(I99*H99,0)</f>
        <v>0</v>
      </c>
      <c r="BL99" s="20" t="s">
        <v>187</v>
      </c>
      <c r="BM99" s="191" t="s">
        <v>258</v>
      </c>
    </row>
    <row r="100" s="13" customFormat="1">
      <c r="A100" s="13"/>
      <c r="B100" s="193"/>
      <c r="C100" s="13"/>
      <c r="D100" s="194" t="s">
        <v>132</v>
      </c>
      <c r="E100" s="195" t="s">
        <v>3</v>
      </c>
      <c r="F100" s="196" t="s">
        <v>259</v>
      </c>
      <c r="G100" s="13"/>
      <c r="H100" s="197">
        <v>0.84999999999999998</v>
      </c>
      <c r="I100" s="198"/>
      <c r="J100" s="13"/>
      <c r="K100" s="13"/>
      <c r="L100" s="193"/>
      <c r="M100" s="199"/>
      <c r="N100" s="200"/>
      <c r="O100" s="200"/>
      <c r="P100" s="200"/>
      <c r="Q100" s="200"/>
      <c r="R100" s="200"/>
      <c r="S100" s="200"/>
      <c r="T100" s="201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95" t="s">
        <v>132</v>
      </c>
      <c r="AU100" s="195" t="s">
        <v>83</v>
      </c>
      <c r="AV100" s="13" t="s">
        <v>83</v>
      </c>
      <c r="AW100" s="13" t="s">
        <v>34</v>
      </c>
      <c r="AX100" s="13" t="s">
        <v>9</v>
      </c>
      <c r="AY100" s="195" t="s">
        <v>122</v>
      </c>
    </row>
    <row r="101" s="2" customFormat="1" ht="21.75" customHeight="1">
      <c r="A101" s="39"/>
      <c r="B101" s="179"/>
      <c r="C101" s="180" t="s">
        <v>150</v>
      </c>
      <c r="D101" s="180" t="s">
        <v>125</v>
      </c>
      <c r="E101" s="181" t="s">
        <v>260</v>
      </c>
      <c r="F101" s="182" t="s">
        <v>261</v>
      </c>
      <c r="G101" s="183" t="s">
        <v>195</v>
      </c>
      <c r="H101" s="184">
        <v>722.65599999999995</v>
      </c>
      <c r="I101" s="185"/>
      <c r="J101" s="186">
        <f>ROUND(I101*H101,0)</f>
        <v>0</v>
      </c>
      <c r="K101" s="182" t="s">
        <v>129</v>
      </c>
      <c r="L101" s="40"/>
      <c r="M101" s="187" t="s">
        <v>3</v>
      </c>
      <c r="N101" s="188" t="s">
        <v>45</v>
      </c>
      <c r="O101" s="73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91" t="s">
        <v>187</v>
      </c>
      <c r="AT101" s="191" t="s">
        <v>125</v>
      </c>
      <c r="AU101" s="191" t="s">
        <v>83</v>
      </c>
      <c r="AY101" s="20" t="s">
        <v>122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0" t="s">
        <v>9</v>
      </c>
      <c r="BK101" s="192">
        <f>ROUND(I101*H101,0)</f>
        <v>0</v>
      </c>
      <c r="BL101" s="20" t="s">
        <v>187</v>
      </c>
      <c r="BM101" s="191" t="s">
        <v>262</v>
      </c>
    </row>
    <row r="102" s="2" customFormat="1" ht="16.5" customHeight="1">
      <c r="A102" s="39"/>
      <c r="B102" s="179"/>
      <c r="C102" s="220" t="s">
        <v>156</v>
      </c>
      <c r="D102" s="220" t="s">
        <v>263</v>
      </c>
      <c r="E102" s="221" t="s">
        <v>264</v>
      </c>
      <c r="F102" s="222" t="s">
        <v>265</v>
      </c>
      <c r="G102" s="223" t="s">
        <v>195</v>
      </c>
      <c r="H102" s="224">
        <v>831.05399999999997</v>
      </c>
      <c r="I102" s="225"/>
      <c r="J102" s="226">
        <f>ROUND(I102*H102,0)</f>
        <v>0</v>
      </c>
      <c r="K102" s="222" t="s">
        <v>129</v>
      </c>
      <c r="L102" s="227"/>
      <c r="M102" s="228" t="s">
        <v>3</v>
      </c>
      <c r="N102" s="229" t="s">
        <v>45</v>
      </c>
      <c r="O102" s="73"/>
      <c r="P102" s="189">
        <f>O102*H102</f>
        <v>0</v>
      </c>
      <c r="Q102" s="189">
        <v>0.0019</v>
      </c>
      <c r="R102" s="189">
        <f>Q102*H102</f>
        <v>1.5790025999999999</v>
      </c>
      <c r="S102" s="189">
        <v>0</v>
      </c>
      <c r="T102" s="190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91" t="s">
        <v>266</v>
      </c>
      <c r="AT102" s="191" t="s">
        <v>263</v>
      </c>
      <c r="AU102" s="191" t="s">
        <v>83</v>
      </c>
      <c r="AY102" s="20" t="s">
        <v>122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0" t="s">
        <v>9</v>
      </c>
      <c r="BK102" s="192">
        <f>ROUND(I102*H102,0)</f>
        <v>0</v>
      </c>
      <c r="BL102" s="20" t="s">
        <v>187</v>
      </c>
      <c r="BM102" s="191" t="s">
        <v>267</v>
      </c>
    </row>
    <row r="103" s="13" customFormat="1">
      <c r="A103" s="13"/>
      <c r="B103" s="193"/>
      <c r="C103" s="13"/>
      <c r="D103" s="194" t="s">
        <v>132</v>
      </c>
      <c r="E103" s="13"/>
      <c r="F103" s="196" t="s">
        <v>268</v>
      </c>
      <c r="G103" s="13"/>
      <c r="H103" s="197">
        <v>831.05399999999997</v>
      </c>
      <c r="I103" s="198"/>
      <c r="J103" s="13"/>
      <c r="K103" s="13"/>
      <c r="L103" s="193"/>
      <c r="M103" s="199"/>
      <c r="N103" s="200"/>
      <c r="O103" s="200"/>
      <c r="P103" s="200"/>
      <c r="Q103" s="200"/>
      <c r="R103" s="200"/>
      <c r="S103" s="200"/>
      <c r="T103" s="201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195" t="s">
        <v>132</v>
      </c>
      <c r="AU103" s="195" t="s">
        <v>83</v>
      </c>
      <c r="AV103" s="13" t="s">
        <v>83</v>
      </c>
      <c r="AW103" s="13" t="s">
        <v>4</v>
      </c>
      <c r="AX103" s="13" t="s">
        <v>9</v>
      </c>
      <c r="AY103" s="195" t="s">
        <v>122</v>
      </c>
    </row>
    <row r="104" s="2" customFormat="1" ht="21.75" customHeight="1">
      <c r="A104" s="39"/>
      <c r="B104" s="179"/>
      <c r="C104" s="180" t="s">
        <v>161</v>
      </c>
      <c r="D104" s="180" t="s">
        <v>125</v>
      </c>
      <c r="E104" s="181" t="s">
        <v>269</v>
      </c>
      <c r="F104" s="182" t="s">
        <v>270</v>
      </c>
      <c r="G104" s="183" t="s">
        <v>136</v>
      </c>
      <c r="H104" s="184">
        <v>481.77100000000002</v>
      </c>
      <c r="I104" s="185"/>
      <c r="J104" s="186">
        <f>ROUND(I104*H104,0)</f>
        <v>0</v>
      </c>
      <c r="K104" s="182" t="s">
        <v>129</v>
      </c>
      <c r="L104" s="40"/>
      <c r="M104" s="187" t="s">
        <v>3</v>
      </c>
      <c r="N104" s="188" t="s">
        <v>45</v>
      </c>
      <c r="O104" s="73"/>
      <c r="P104" s="189">
        <f>O104*H104</f>
        <v>0</v>
      </c>
      <c r="Q104" s="189">
        <v>0</v>
      </c>
      <c r="R104" s="189">
        <f>Q104*H104</f>
        <v>0</v>
      </c>
      <c r="S104" s="189">
        <v>0</v>
      </c>
      <c r="T104" s="190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191" t="s">
        <v>187</v>
      </c>
      <c r="AT104" s="191" t="s">
        <v>125</v>
      </c>
      <c r="AU104" s="191" t="s">
        <v>83</v>
      </c>
      <c r="AY104" s="20" t="s">
        <v>122</v>
      </c>
      <c r="BE104" s="192">
        <f>IF(N104="základní",J104,0)</f>
        <v>0</v>
      </c>
      <c r="BF104" s="192">
        <f>IF(N104="snížená",J104,0)</f>
        <v>0</v>
      </c>
      <c r="BG104" s="192">
        <f>IF(N104="zákl. přenesená",J104,0)</f>
        <v>0</v>
      </c>
      <c r="BH104" s="192">
        <f>IF(N104="sníž. přenesená",J104,0)</f>
        <v>0</v>
      </c>
      <c r="BI104" s="192">
        <f>IF(N104="nulová",J104,0)</f>
        <v>0</v>
      </c>
      <c r="BJ104" s="20" t="s">
        <v>9</v>
      </c>
      <c r="BK104" s="192">
        <f>ROUND(I104*H104,0)</f>
        <v>0</v>
      </c>
      <c r="BL104" s="20" t="s">
        <v>187</v>
      </c>
      <c r="BM104" s="191" t="s">
        <v>271</v>
      </c>
    </row>
    <row r="105" s="15" customFormat="1">
      <c r="A105" s="15"/>
      <c r="B105" s="213"/>
      <c r="C105" s="15"/>
      <c r="D105" s="194" t="s">
        <v>132</v>
      </c>
      <c r="E105" s="214" t="s">
        <v>3</v>
      </c>
      <c r="F105" s="215" t="s">
        <v>272</v>
      </c>
      <c r="G105" s="15"/>
      <c r="H105" s="214" t="s">
        <v>3</v>
      </c>
      <c r="I105" s="216"/>
      <c r="J105" s="15"/>
      <c r="K105" s="15"/>
      <c r="L105" s="213"/>
      <c r="M105" s="217"/>
      <c r="N105" s="218"/>
      <c r="O105" s="218"/>
      <c r="P105" s="218"/>
      <c r="Q105" s="218"/>
      <c r="R105" s="218"/>
      <c r="S105" s="218"/>
      <c r="T105" s="219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14" t="s">
        <v>132</v>
      </c>
      <c r="AU105" s="214" t="s">
        <v>83</v>
      </c>
      <c r="AV105" s="15" t="s">
        <v>9</v>
      </c>
      <c r="AW105" s="15" t="s">
        <v>34</v>
      </c>
      <c r="AX105" s="15" t="s">
        <v>74</v>
      </c>
      <c r="AY105" s="214" t="s">
        <v>122</v>
      </c>
    </row>
    <row r="106" s="13" customFormat="1">
      <c r="A106" s="13"/>
      <c r="B106" s="193"/>
      <c r="C106" s="13"/>
      <c r="D106" s="194" t="s">
        <v>132</v>
      </c>
      <c r="E106" s="195" t="s">
        <v>3</v>
      </c>
      <c r="F106" s="196" t="s">
        <v>273</v>
      </c>
      <c r="G106" s="13"/>
      <c r="H106" s="197">
        <v>722.65599999999995</v>
      </c>
      <c r="I106" s="198"/>
      <c r="J106" s="13"/>
      <c r="K106" s="13"/>
      <c r="L106" s="193"/>
      <c r="M106" s="199"/>
      <c r="N106" s="200"/>
      <c r="O106" s="200"/>
      <c r="P106" s="200"/>
      <c r="Q106" s="200"/>
      <c r="R106" s="200"/>
      <c r="S106" s="200"/>
      <c r="T106" s="201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95" t="s">
        <v>132</v>
      </c>
      <c r="AU106" s="195" t="s">
        <v>83</v>
      </c>
      <c r="AV106" s="13" t="s">
        <v>83</v>
      </c>
      <c r="AW106" s="13" t="s">
        <v>34</v>
      </c>
      <c r="AX106" s="13" t="s">
        <v>74</v>
      </c>
      <c r="AY106" s="195" t="s">
        <v>122</v>
      </c>
    </row>
    <row r="107" s="16" customFormat="1">
      <c r="A107" s="16"/>
      <c r="B107" s="230"/>
      <c r="C107" s="16"/>
      <c r="D107" s="194" t="s">
        <v>132</v>
      </c>
      <c r="E107" s="231" t="s">
        <v>3</v>
      </c>
      <c r="F107" s="232" t="s">
        <v>274</v>
      </c>
      <c r="G107" s="16"/>
      <c r="H107" s="233">
        <v>722.65599999999995</v>
      </c>
      <c r="I107" s="234"/>
      <c r="J107" s="16"/>
      <c r="K107" s="16"/>
      <c r="L107" s="230"/>
      <c r="M107" s="235"/>
      <c r="N107" s="236"/>
      <c r="O107" s="236"/>
      <c r="P107" s="236"/>
      <c r="Q107" s="236"/>
      <c r="R107" s="236"/>
      <c r="S107" s="236"/>
      <c r="T107" s="237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T107" s="231" t="s">
        <v>132</v>
      </c>
      <c r="AU107" s="231" t="s">
        <v>83</v>
      </c>
      <c r="AV107" s="16" t="s">
        <v>141</v>
      </c>
      <c r="AW107" s="16" t="s">
        <v>34</v>
      </c>
      <c r="AX107" s="16" t="s">
        <v>74</v>
      </c>
      <c r="AY107" s="231" t="s">
        <v>122</v>
      </c>
    </row>
    <row r="108" s="13" customFormat="1">
      <c r="A108" s="13"/>
      <c r="B108" s="193"/>
      <c r="C108" s="13"/>
      <c r="D108" s="194" t="s">
        <v>132</v>
      </c>
      <c r="E108" s="195" t="s">
        <v>3</v>
      </c>
      <c r="F108" s="196" t="s">
        <v>275</v>
      </c>
      <c r="G108" s="13"/>
      <c r="H108" s="197">
        <v>481.77100000000002</v>
      </c>
      <c r="I108" s="198"/>
      <c r="J108" s="13"/>
      <c r="K108" s="13"/>
      <c r="L108" s="193"/>
      <c r="M108" s="199"/>
      <c r="N108" s="200"/>
      <c r="O108" s="200"/>
      <c r="P108" s="200"/>
      <c r="Q108" s="200"/>
      <c r="R108" s="200"/>
      <c r="S108" s="200"/>
      <c r="T108" s="201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95" t="s">
        <v>132</v>
      </c>
      <c r="AU108" s="195" t="s">
        <v>83</v>
      </c>
      <c r="AV108" s="13" t="s">
        <v>83</v>
      </c>
      <c r="AW108" s="13" t="s">
        <v>34</v>
      </c>
      <c r="AX108" s="13" t="s">
        <v>9</v>
      </c>
      <c r="AY108" s="195" t="s">
        <v>122</v>
      </c>
    </row>
    <row r="109" s="2" customFormat="1" ht="16.5" customHeight="1">
      <c r="A109" s="39"/>
      <c r="B109" s="179"/>
      <c r="C109" s="220" t="s">
        <v>166</v>
      </c>
      <c r="D109" s="220" t="s">
        <v>263</v>
      </c>
      <c r="E109" s="221" t="s">
        <v>276</v>
      </c>
      <c r="F109" s="222" t="s">
        <v>277</v>
      </c>
      <c r="G109" s="223" t="s">
        <v>278</v>
      </c>
      <c r="H109" s="224">
        <v>24.088999999999999</v>
      </c>
      <c r="I109" s="225"/>
      <c r="J109" s="226">
        <f>ROUND(I109*H109,0)</f>
        <v>0</v>
      </c>
      <c r="K109" s="222" t="s">
        <v>129</v>
      </c>
      <c r="L109" s="227"/>
      <c r="M109" s="228" t="s">
        <v>3</v>
      </c>
      <c r="N109" s="229" t="s">
        <v>45</v>
      </c>
      <c r="O109" s="73"/>
      <c r="P109" s="189">
        <f>O109*H109</f>
        <v>0</v>
      </c>
      <c r="Q109" s="189">
        <v>0.001</v>
      </c>
      <c r="R109" s="189">
        <f>Q109*H109</f>
        <v>0.024088999999999999</v>
      </c>
      <c r="S109" s="189">
        <v>0</v>
      </c>
      <c r="T109" s="190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191" t="s">
        <v>266</v>
      </c>
      <c r="AT109" s="191" t="s">
        <v>263</v>
      </c>
      <c r="AU109" s="191" t="s">
        <v>83</v>
      </c>
      <c r="AY109" s="20" t="s">
        <v>122</v>
      </c>
      <c r="BE109" s="192">
        <f>IF(N109="základní",J109,0)</f>
        <v>0</v>
      </c>
      <c r="BF109" s="192">
        <f>IF(N109="snížená",J109,0)</f>
        <v>0</v>
      </c>
      <c r="BG109" s="192">
        <f>IF(N109="zákl. přenesená",J109,0)</f>
        <v>0</v>
      </c>
      <c r="BH109" s="192">
        <f>IF(N109="sníž. přenesená",J109,0)</f>
        <v>0</v>
      </c>
      <c r="BI109" s="192">
        <f>IF(N109="nulová",J109,0)</f>
        <v>0</v>
      </c>
      <c r="BJ109" s="20" t="s">
        <v>9</v>
      </c>
      <c r="BK109" s="192">
        <f>ROUND(I109*H109,0)</f>
        <v>0</v>
      </c>
      <c r="BL109" s="20" t="s">
        <v>187</v>
      </c>
      <c r="BM109" s="191" t="s">
        <v>279</v>
      </c>
    </row>
    <row r="110" s="13" customFormat="1">
      <c r="A110" s="13"/>
      <c r="B110" s="193"/>
      <c r="C110" s="13"/>
      <c r="D110" s="194" t="s">
        <v>132</v>
      </c>
      <c r="E110" s="13"/>
      <c r="F110" s="196" t="s">
        <v>280</v>
      </c>
      <c r="G110" s="13"/>
      <c r="H110" s="197">
        <v>24.088999999999999</v>
      </c>
      <c r="I110" s="198"/>
      <c r="J110" s="13"/>
      <c r="K110" s="13"/>
      <c r="L110" s="193"/>
      <c r="M110" s="199"/>
      <c r="N110" s="200"/>
      <c r="O110" s="200"/>
      <c r="P110" s="200"/>
      <c r="Q110" s="200"/>
      <c r="R110" s="200"/>
      <c r="S110" s="200"/>
      <c r="T110" s="201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95" t="s">
        <v>132</v>
      </c>
      <c r="AU110" s="195" t="s">
        <v>83</v>
      </c>
      <c r="AV110" s="13" t="s">
        <v>83</v>
      </c>
      <c r="AW110" s="13" t="s">
        <v>4</v>
      </c>
      <c r="AX110" s="13" t="s">
        <v>9</v>
      </c>
      <c r="AY110" s="195" t="s">
        <v>122</v>
      </c>
    </row>
    <row r="111" s="2" customFormat="1" ht="21.75" customHeight="1">
      <c r="A111" s="39"/>
      <c r="B111" s="179"/>
      <c r="C111" s="180" t="s">
        <v>123</v>
      </c>
      <c r="D111" s="180" t="s">
        <v>125</v>
      </c>
      <c r="E111" s="181" t="s">
        <v>281</v>
      </c>
      <c r="F111" s="182" t="s">
        <v>282</v>
      </c>
      <c r="G111" s="183" t="s">
        <v>136</v>
      </c>
      <c r="H111" s="184">
        <v>481.77100000000002</v>
      </c>
      <c r="I111" s="185"/>
      <c r="J111" s="186">
        <f>ROUND(I111*H111,0)</f>
        <v>0</v>
      </c>
      <c r="K111" s="182" t="s">
        <v>129</v>
      </c>
      <c r="L111" s="40"/>
      <c r="M111" s="187" t="s">
        <v>3</v>
      </c>
      <c r="N111" s="188" t="s">
        <v>45</v>
      </c>
      <c r="O111" s="73"/>
      <c r="P111" s="189">
        <f>O111*H111</f>
        <v>0</v>
      </c>
      <c r="Q111" s="189">
        <v>0</v>
      </c>
      <c r="R111" s="189">
        <f>Q111*H111</f>
        <v>0</v>
      </c>
      <c r="S111" s="189">
        <v>0</v>
      </c>
      <c r="T111" s="190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191" t="s">
        <v>187</v>
      </c>
      <c r="AT111" s="191" t="s">
        <v>125</v>
      </c>
      <c r="AU111" s="191" t="s">
        <v>83</v>
      </c>
      <c r="AY111" s="20" t="s">
        <v>122</v>
      </c>
      <c r="BE111" s="192">
        <f>IF(N111="základní",J111,0)</f>
        <v>0</v>
      </c>
      <c r="BF111" s="192">
        <f>IF(N111="snížená",J111,0)</f>
        <v>0</v>
      </c>
      <c r="BG111" s="192">
        <f>IF(N111="zákl. přenesená",J111,0)</f>
        <v>0</v>
      </c>
      <c r="BH111" s="192">
        <f>IF(N111="sníž. přenesená",J111,0)</f>
        <v>0</v>
      </c>
      <c r="BI111" s="192">
        <f>IF(N111="nulová",J111,0)</f>
        <v>0</v>
      </c>
      <c r="BJ111" s="20" t="s">
        <v>9</v>
      </c>
      <c r="BK111" s="192">
        <f>ROUND(I111*H111,0)</f>
        <v>0</v>
      </c>
      <c r="BL111" s="20" t="s">
        <v>187</v>
      </c>
      <c r="BM111" s="191" t="s">
        <v>283</v>
      </c>
    </row>
    <row r="112" s="2" customFormat="1" ht="16.5" customHeight="1">
      <c r="A112" s="39"/>
      <c r="B112" s="179"/>
      <c r="C112" s="220" t="s">
        <v>175</v>
      </c>
      <c r="D112" s="220" t="s">
        <v>263</v>
      </c>
      <c r="E112" s="221" t="s">
        <v>264</v>
      </c>
      <c r="F112" s="222" t="s">
        <v>265</v>
      </c>
      <c r="G112" s="223" t="s">
        <v>195</v>
      </c>
      <c r="H112" s="224">
        <v>24.088999999999999</v>
      </c>
      <c r="I112" s="225"/>
      <c r="J112" s="226">
        <f>ROUND(I112*H112,0)</f>
        <v>0</v>
      </c>
      <c r="K112" s="222" t="s">
        <v>129</v>
      </c>
      <c r="L112" s="227"/>
      <c r="M112" s="228" t="s">
        <v>3</v>
      </c>
      <c r="N112" s="229" t="s">
        <v>45</v>
      </c>
      <c r="O112" s="73"/>
      <c r="P112" s="189">
        <f>O112*H112</f>
        <v>0</v>
      </c>
      <c r="Q112" s="189">
        <v>0.0019</v>
      </c>
      <c r="R112" s="189">
        <f>Q112*H112</f>
        <v>0.0457691</v>
      </c>
      <c r="S112" s="189">
        <v>0</v>
      </c>
      <c r="T112" s="190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191" t="s">
        <v>266</v>
      </c>
      <c r="AT112" s="191" t="s">
        <v>263</v>
      </c>
      <c r="AU112" s="191" t="s">
        <v>83</v>
      </c>
      <c r="AY112" s="20" t="s">
        <v>122</v>
      </c>
      <c r="BE112" s="192">
        <f>IF(N112="základní",J112,0)</f>
        <v>0</v>
      </c>
      <c r="BF112" s="192">
        <f>IF(N112="snížená",J112,0)</f>
        <v>0</v>
      </c>
      <c r="BG112" s="192">
        <f>IF(N112="zákl. přenesená",J112,0)</f>
        <v>0</v>
      </c>
      <c r="BH112" s="192">
        <f>IF(N112="sníž. přenesená",J112,0)</f>
        <v>0</v>
      </c>
      <c r="BI112" s="192">
        <f>IF(N112="nulová",J112,0)</f>
        <v>0</v>
      </c>
      <c r="BJ112" s="20" t="s">
        <v>9</v>
      </c>
      <c r="BK112" s="192">
        <f>ROUND(I112*H112,0)</f>
        <v>0</v>
      </c>
      <c r="BL112" s="20" t="s">
        <v>187</v>
      </c>
      <c r="BM112" s="191" t="s">
        <v>284</v>
      </c>
    </row>
    <row r="113" s="13" customFormat="1">
      <c r="A113" s="13"/>
      <c r="B113" s="193"/>
      <c r="C113" s="13"/>
      <c r="D113" s="194" t="s">
        <v>132</v>
      </c>
      <c r="E113" s="195" t="s">
        <v>3</v>
      </c>
      <c r="F113" s="196" t="s">
        <v>285</v>
      </c>
      <c r="G113" s="13"/>
      <c r="H113" s="197">
        <v>24.088999999999999</v>
      </c>
      <c r="I113" s="198"/>
      <c r="J113" s="13"/>
      <c r="K113" s="13"/>
      <c r="L113" s="193"/>
      <c r="M113" s="199"/>
      <c r="N113" s="200"/>
      <c r="O113" s="200"/>
      <c r="P113" s="200"/>
      <c r="Q113" s="200"/>
      <c r="R113" s="200"/>
      <c r="S113" s="200"/>
      <c r="T113" s="201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95" t="s">
        <v>132</v>
      </c>
      <c r="AU113" s="195" t="s">
        <v>83</v>
      </c>
      <c r="AV113" s="13" t="s">
        <v>83</v>
      </c>
      <c r="AW113" s="13" t="s">
        <v>34</v>
      </c>
      <c r="AX113" s="13" t="s">
        <v>9</v>
      </c>
      <c r="AY113" s="195" t="s">
        <v>122</v>
      </c>
    </row>
    <row r="114" s="2" customFormat="1" ht="16.5" customHeight="1">
      <c r="A114" s="39"/>
      <c r="B114" s="179"/>
      <c r="C114" s="220" t="s">
        <v>184</v>
      </c>
      <c r="D114" s="220" t="s">
        <v>263</v>
      </c>
      <c r="E114" s="221" t="s">
        <v>276</v>
      </c>
      <c r="F114" s="222" t="s">
        <v>277</v>
      </c>
      <c r="G114" s="223" t="s">
        <v>278</v>
      </c>
      <c r="H114" s="224">
        <v>24.088999999999999</v>
      </c>
      <c r="I114" s="225"/>
      <c r="J114" s="226">
        <f>ROUND(I114*H114,0)</f>
        <v>0</v>
      </c>
      <c r="K114" s="222" t="s">
        <v>129</v>
      </c>
      <c r="L114" s="227"/>
      <c r="M114" s="228" t="s">
        <v>3</v>
      </c>
      <c r="N114" s="229" t="s">
        <v>45</v>
      </c>
      <c r="O114" s="73"/>
      <c r="P114" s="189">
        <f>O114*H114</f>
        <v>0</v>
      </c>
      <c r="Q114" s="189">
        <v>0.001</v>
      </c>
      <c r="R114" s="189">
        <f>Q114*H114</f>
        <v>0.024088999999999999</v>
      </c>
      <c r="S114" s="189">
        <v>0</v>
      </c>
      <c r="T114" s="190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191" t="s">
        <v>266</v>
      </c>
      <c r="AT114" s="191" t="s">
        <v>263</v>
      </c>
      <c r="AU114" s="191" t="s">
        <v>83</v>
      </c>
      <c r="AY114" s="20" t="s">
        <v>122</v>
      </c>
      <c r="BE114" s="192">
        <f>IF(N114="základní",J114,0)</f>
        <v>0</v>
      </c>
      <c r="BF114" s="192">
        <f>IF(N114="snížená",J114,0)</f>
        <v>0</v>
      </c>
      <c r="BG114" s="192">
        <f>IF(N114="zákl. přenesená",J114,0)</f>
        <v>0</v>
      </c>
      <c r="BH114" s="192">
        <f>IF(N114="sníž. přenesená",J114,0)</f>
        <v>0</v>
      </c>
      <c r="BI114" s="192">
        <f>IF(N114="nulová",J114,0)</f>
        <v>0</v>
      </c>
      <c r="BJ114" s="20" t="s">
        <v>9</v>
      </c>
      <c r="BK114" s="192">
        <f>ROUND(I114*H114,0)</f>
        <v>0</v>
      </c>
      <c r="BL114" s="20" t="s">
        <v>187</v>
      </c>
      <c r="BM114" s="191" t="s">
        <v>286</v>
      </c>
    </row>
    <row r="115" s="13" customFormat="1">
      <c r="A115" s="13"/>
      <c r="B115" s="193"/>
      <c r="C115" s="13"/>
      <c r="D115" s="194" t="s">
        <v>132</v>
      </c>
      <c r="E115" s="13"/>
      <c r="F115" s="196" t="s">
        <v>280</v>
      </c>
      <c r="G115" s="13"/>
      <c r="H115" s="197">
        <v>24.088999999999999</v>
      </c>
      <c r="I115" s="198"/>
      <c r="J115" s="13"/>
      <c r="K115" s="13"/>
      <c r="L115" s="193"/>
      <c r="M115" s="199"/>
      <c r="N115" s="200"/>
      <c r="O115" s="200"/>
      <c r="P115" s="200"/>
      <c r="Q115" s="200"/>
      <c r="R115" s="200"/>
      <c r="S115" s="200"/>
      <c r="T115" s="201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95" t="s">
        <v>132</v>
      </c>
      <c r="AU115" s="195" t="s">
        <v>83</v>
      </c>
      <c r="AV115" s="13" t="s">
        <v>83</v>
      </c>
      <c r="AW115" s="13" t="s">
        <v>4</v>
      </c>
      <c r="AX115" s="13" t="s">
        <v>9</v>
      </c>
      <c r="AY115" s="195" t="s">
        <v>122</v>
      </c>
    </row>
    <row r="116" s="2" customFormat="1" ht="21.75" customHeight="1">
      <c r="A116" s="39"/>
      <c r="B116" s="179"/>
      <c r="C116" s="180" t="s">
        <v>192</v>
      </c>
      <c r="D116" s="180" t="s">
        <v>125</v>
      </c>
      <c r="E116" s="181" t="s">
        <v>287</v>
      </c>
      <c r="F116" s="182" t="s">
        <v>288</v>
      </c>
      <c r="G116" s="183" t="s">
        <v>289</v>
      </c>
      <c r="H116" s="184">
        <v>6504</v>
      </c>
      <c r="I116" s="185"/>
      <c r="J116" s="186">
        <f>ROUND(I116*H116,0)</f>
        <v>0</v>
      </c>
      <c r="K116" s="182" t="s">
        <v>129</v>
      </c>
      <c r="L116" s="40"/>
      <c r="M116" s="187" t="s">
        <v>3</v>
      </c>
      <c r="N116" s="188" t="s">
        <v>45</v>
      </c>
      <c r="O116" s="73"/>
      <c r="P116" s="189">
        <f>O116*H116</f>
        <v>0</v>
      </c>
      <c r="Q116" s="189">
        <v>0</v>
      </c>
      <c r="R116" s="189">
        <f>Q116*H116</f>
        <v>0</v>
      </c>
      <c r="S116" s="189">
        <v>0</v>
      </c>
      <c r="T116" s="190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191" t="s">
        <v>187</v>
      </c>
      <c r="AT116" s="191" t="s">
        <v>125</v>
      </c>
      <c r="AU116" s="191" t="s">
        <v>83</v>
      </c>
      <c r="AY116" s="20" t="s">
        <v>122</v>
      </c>
      <c r="BE116" s="192">
        <f>IF(N116="základní",J116,0)</f>
        <v>0</v>
      </c>
      <c r="BF116" s="192">
        <f>IF(N116="snížená",J116,0)</f>
        <v>0</v>
      </c>
      <c r="BG116" s="192">
        <f>IF(N116="zákl. přenesená",J116,0)</f>
        <v>0</v>
      </c>
      <c r="BH116" s="192">
        <f>IF(N116="sníž. přenesená",J116,0)</f>
        <v>0</v>
      </c>
      <c r="BI116" s="192">
        <f>IF(N116="nulová",J116,0)</f>
        <v>0</v>
      </c>
      <c r="BJ116" s="20" t="s">
        <v>9</v>
      </c>
      <c r="BK116" s="192">
        <f>ROUND(I116*H116,0)</f>
        <v>0</v>
      </c>
      <c r="BL116" s="20" t="s">
        <v>187</v>
      </c>
      <c r="BM116" s="191" t="s">
        <v>290</v>
      </c>
    </row>
    <row r="117" s="15" customFormat="1">
      <c r="A117" s="15"/>
      <c r="B117" s="213"/>
      <c r="C117" s="15"/>
      <c r="D117" s="194" t="s">
        <v>132</v>
      </c>
      <c r="E117" s="214" t="s">
        <v>3</v>
      </c>
      <c r="F117" s="215" t="s">
        <v>291</v>
      </c>
      <c r="G117" s="15"/>
      <c r="H117" s="214" t="s">
        <v>3</v>
      </c>
      <c r="I117" s="216"/>
      <c r="J117" s="15"/>
      <c r="K117" s="15"/>
      <c r="L117" s="213"/>
      <c r="M117" s="217"/>
      <c r="N117" s="218"/>
      <c r="O117" s="218"/>
      <c r="P117" s="218"/>
      <c r="Q117" s="218"/>
      <c r="R117" s="218"/>
      <c r="S117" s="218"/>
      <c r="T117" s="219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14" t="s">
        <v>132</v>
      </c>
      <c r="AU117" s="214" t="s">
        <v>83</v>
      </c>
      <c r="AV117" s="15" t="s">
        <v>9</v>
      </c>
      <c r="AW117" s="15" t="s">
        <v>34</v>
      </c>
      <c r="AX117" s="15" t="s">
        <v>74</v>
      </c>
      <c r="AY117" s="214" t="s">
        <v>122</v>
      </c>
    </row>
    <row r="118" s="13" customFormat="1">
      <c r="A118" s="13"/>
      <c r="B118" s="193"/>
      <c r="C118" s="13"/>
      <c r="D118" s="194" t="s">
        <v>132</v>
      </c>
      <c r="E118" s="195" t="s">
        <v>3</v>
      </c>
      <c r="F118" s="196" t="s">
        <v>292</v>
      </c>
      <c r="G118" s="13"/>
      <c r="H118" s="197">
        <v>6503.9040000000005</v>
      </c>
      <c r="I118" s="198"/>
      <c r="J118" s="13"/>
      <c r="K118" s="13"/>
      <c r="L118" s="193"/>
      <c r="M118" s="199"/>
      <c r="N118" s="200"/>
      <c r="O118" s="200"/>
      <c r="P118" s="200"/>
      <c r="Q118" s="200"/>
      <c r="R118" s="200"/>
      <c r="S118" s="200"/>
      <c r="T118" s="201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95" t="s">
        <v>132</v>
      </c>
      <c r="AU118" s="195" t="s">
        <v>83</v>
      </c>
      <c r="AV118" s="13" t="s">
        <v>83</v>
      </c>
      <c r="AW118" s="13" t="s">
        <v>34</v>
      </c>
      <c r="AX118" s="13" t="s">
        <v>74</v>
      </c>
      <c r="AY118" s="195" t="s">
        <v>122</v>
      </c>
    </row>
    <row r="119" s="13" customFormat="1">
      <c r="A119" s="13"/>
      <c r="B119" s="193"/>
      <c r="C119" s="13"/>
      <c r="D119" s="194" t="s">
        <v>132</v>
      </c>
      <c r="E119" s="195" t="s">
        <v>3</v>
      </c>
      <c r="F119" s="196" t="s">
        <v>293</v>
      </c>
      <c r="G119" s="13"/>
      <c r="H119" s="197">
        <v>6504</v>
      </c>
      <c r="I119" s="198"/>
      <c r="J119" s="13"/>
      <c r="K119" s="13"/>
      <c r="L119" s="193"/>
      <c r="M119" s="199"/>
      <c r="N119" s="200"/>
      <c r="O119" s="200"/>
      <c r="P119" s="200"/>
      <c r="Q119" s="200"/>
      <c r="R119" s="200"/>
      <c r="S119" s="200"/>
      <c r="T119" s="201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95" t="s">
        <v>132</v>
      </c>
      <c r="AU119" s="195" t="s">
        <v>83</v>
      </c>
      <c r="AV119" s="13" t="s">
        <v>83</v>
      </c>
      <c r="AW119" s="13" t="s">
        <v>34</v>
      </c>
      <c r="AX119" s="13" t="s">
        <v>9</v>
      </c>
      <c r="AY119" s="195" t="s">
        <v>122</v>
      </c>
    </row>
    <row r="120" s="2" customFormat="1" ht="16.5" customHeight="1">
      <c r="A120" s="39"/>
      <c r="B120" s="179"/>
      <c r="C120" s="220" t="s">
        <v>202</v>
      </c>
      <c r="D120" s="220" t="s">
        <v>263</v>
      </c>
      <c r="E120" s="221" t="s">
        <v>294</v>
      </c>
      <c r="F120" s="222" t="s">
        <v>295</v>
      </c>
      <c r="G120" s="223" t="s">
        <v>289</v>
      </c>
      <c r="H120" s="224">
        <v>6504</v>
      </c>
      <c r="I120" s="225"/>
      <c r="J120" s="226">
        <f>ROUND(I120*H120,0)</f>
        <v>0</v>
      </c>
      <c r="K120" s="222" t="s">
        <v>3</v>
      </c>
      <c r="L120" s="227"/>
      <c r="M120" s="228" t="s">
        <v>3</v>
      </c>
      <c r="N120" s="229" t="s">
        <v>45</v>
      </c>
      <c r="O120" s="73"/>
      <c r="P120" s="189">
        <f>O120*H120</f>
        <v>0</v>
      </c>
      <c r="Q120" s="189">
        <v>2.0000000000000002E-05</v>
      </c>
      <c r="R120" s="189">
        <f>Q120*H120</f>
        <v>0.13008</v>
      </c>
      <c r="S120" s="189">
        <v>0</v>
      </c>
      <c r="T120" s="190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191" t="s">
        <v>266</v>
      </c>
      <c r="AT120" s="191" t="s">
        <v>263</v>
      </c>
      <c r="AU120" s="191" t="s">
        <v>83</v>
      </c>
      <c r="AY120" s="20" t="s">
        <v>122</v>
      </c>
      <c r="BE120" s="192">
        <f>IF(N120="základní",J120,0)</f>
        <v>0</v>
      </c>
      <c r="BF120" s="192">
        <f>IF(N120="snížená",J120,0)</f>
        <v>0</v>
      </c>
      <c r="BG120" s="192">
        <f>IF(N120="zákl. přenesená",J120,0)</f>
        <v>0</v>
      </c>
      <c r="BH120" s="192">
        <f>IF(N120="sníž. přenesená",J120,0)</f>
        <v>0</v>
      </c>
      <c r="BI120" s="192">
        <f>IF(N120="nulová",J120,0)</f>
        <v>0</v>
      </c>
      <c r="BJ120" s="20" t="s">
        <v>9</v>
      </c>
      <c r="BK120" s="192">
        <f>ROUND(I120*H120,0)</f>
        <v>0</v>
      </c>
      <c r="BL120" s="20" t="s">
        <v>187</v>
      </c>
      <c r="BM120" s="191" t="s">
        <v>296</v>
      </c>
    </row>
    <row r="121" s="13" customFormat="1">
      <c r="A121" s="13"/>
      <c r="B121" s="193"/>
      <c r="C121" s="13"/>
      <c r="D121" s="194" t="s">
        <v>132</v>
      </c>
      <c r="E121" s="13"/>
      <c r="F121" s="196" t="s">
        <v>297</v>
      </c>
      <c r="G121" s="13"/>
      <c r="H121" s="197">
        <v>6504</v>
      </c>
      <c r="I121" s="198"/>
      <c r="J121" s="13"/>
      <c r="K121" s="13"/>
      <c r="L121" s="193"/>
      <c r="M121" s="199"/>
      <c r="N121" s="200"/>
      <c r="O121" s="200"/>
      <c r="P121" s="200"/>
      <c r="Q121" s="200"/>
      <c r="R121" s="200"/>
      <c r="S121" s="200"/>
      <c r="T121" s="201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95" t="s">
        <v>132</v>
      </c>
      <c r="AU121" s="195" t="s">
        <v>83</v>
      </c>
      <c r="AV121" s="13" t="s">
        <v>83</v>
      </c>
      <c r="AW121" s="13" t="s">
        <v>4</v>
      </c>
      <c r="AX121" s="13" t="s">
        <v>9</v>
      </c>
      <c r="AY121" s="195" t="s">
        <v>122</v>
      </c>
    </row>
    <row r="122" s="2" customFormat="1" ht="21.75" customHeight="1">
      <c r="A122" s="39"/>
      <c r="B122" s="179"/>
      <c r="C122" s="180" t="s">
        <v>206</v>
      </c>
      <c r="D122" s="180" t="s">
        <v>125</v>
      </c>
      <c r="E122" s="181" t="s">
        <v>298</v>
      </c>
      <c r="F122" s="182" t="s">
        <v>299</v>
      </c>
      <c r="G122" s="183" t="s">
        <v>289</v>
      </c>
      <c r="H122" s="184">
        <v>6504</v>
      </c>
      <c r="I122" s="185"/>
      <c r="J122" s="186">
        <f>ROUND(I122*H122,0)</f>
        <v>0</v>
      </c>
      <c r="K122" s="182" t="s">
        <v>129</v>
      </c>
      <c r="L122" s="40"/>
      <c r="M122" s="187" t="s">
        <v>3</v>
      </c>
      <c r="N122" s="188" t="s">
        <v>45</v>
      </c>
      <c r="O122" s="73"/>
      <c r="P122" s="189">
        <f>O122*H122</f>
        <v>0</v>
      </c>
      <c r="Q122" s="189">
        <v>0</v>
      </c>
      <c r="R122" s="189">
        <f>Q122*H122</f>
        <v>0</v>
      </c>
      <c r="S122" s="189">
        <v>0</v>
      </c>
      <c r="T122" s="190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191" t="s">
        <v>187</v>
      </c>
      <c r="AT122" s="191" t="s">
        <v>125</v>
      </c>
      <c r="AU122" s="191" t="s">
        <v>83</v>
      </c>
      <c r="AY122" s="20" t="s">
        <v>122</v>
      </c>
      <c r="BE122" s="192">
        <f>IF(N122="základní",J122,0)</f>
        <v>0</v>
      </c>
      <c r="BF122" s="192">
        <f>IF(N122="snížená",J122,0)</f>
        <v>0</v>
      </c>
      <c r="BG122" s="192">
        <f>IF(N122="zákl. přenesená",J122,0)</f>
        <v>0</v>
      </c>
      <c r="BH122" s="192">
        <f>IF(N122="sníž. přenesená",J122,0)</f>
        <v>0</v>
      </c>
      <c r="BI122" s="192">
        <f>IF(N122="nulová",J122,0)</f>
        <v>0</v>
      </c>
      <c r="BJ122" s="20" t="s">
        <v>9</v>
      </c>
      <c r="BK122" s="192">
        <f>ROUND(I122*H122,0)</f>
        <v>0</v>
      </c>
      <c r="BL122" s="20" t="s">
        <v>187</v>
      </c>
      <c r="BM122" s="191" t="s">
        <v>300</v>
      </c>
    </row>
    <row r="123" s="2" customFormat="1" ht="16.5" customHeight="1">
      <c r="A123" s="39"/>
      <c r="B123" s="179"/>
      <c r="C123" s="220" t="s">
        <v>10</v>
      </c>
      <c r="D123" s="220" t="s">
        <v>263</v>
      </c>
      <c r="E123" s="221" t="s">
        <v>276</v>
      </c>
      <c r="F123" s="222" t="s">
        <v>277</v>
      </c>
      <c r="G123" s="223" t="s">
        <v>278</v>
      </c>
      <c r="H123" s="224">
        <v>65.040000000000006</v>
      </c>
      <c r="I123" s="225"/>
      <c r="J123" s="226">
        <f>ROUND(I123*H123,0)</f>
        <v>0</v>
      </c>
      <c r="K123" s="222" t="s">
        <v>129</v>
      </c>
      <c r="L123" s="227"/>
      <c r="M123" s="228" t="s">
        <v>3</v>
      </c>
      <c r="N123" s="229" t="s">
        <v>45</v>
      </c>
      <c r="O123" s="73"/>
      <c r="P123" s="189">
        <f>O123*H123</f>
        <v>0</v>
      </c>
      <c r="Q123" s="189">
        <v>0.001</v>
      </c>
      <c r="R123" s="189">
        <f>Q123*H123</f>
        <v>0.065040000000000014</v>
      </c>
      <c r="S123" s="189">
        <v>0</v>
      </c>
      <c r="T123" s="190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191" t="s">
        <v>266</v>
      </c>
      <c r="AT123" s="191" t="s">
        <v>263</v>
      </c>
      <c r="AU123" s="191" t="s">
        <v>83</v>
      </c>
      <c r="AY123" s="20" t="s">
        <v>122</v>
      </c>
      <c r="BE123" s="192">
        <f>IF(N123="základní",J123,0)</f>
        <v>0</v>
      </c>
      <c r="BF123" s="192">
        <f>IF(N123="snížená",J123,0)</f>
        <v>0</v>
      </c>
      <c r="BG123" s="192">
        <f>IF(N123="zákl. přenesená",J123,0)</f>
        <v>0</v>
      </c>
      <c r="BH123" s="192">
        <f>IF(N123="sníž. přenesená",J123,0)</f>
        <v>0</v>
      </c>
      <c r="BI123" s="192">
        <f>IF(N123="nulová",J123,0)</f>
        <v>0</v>
      </c>
      <c r="BJ123" s="20" t="s">
        <v>9</v>
      </c>
      <c r="BK123" s="192">
        <f>ROUND(I123*H123,0)</f>
        <v>0</v>
      </c>
      <c r="BL123" s="20" t="s">
        <v>187</v>
      </c>
      <c r="BM123" s="191" t="s">
        <v>301</v>
      </c>
    </row>
    <row r="124" s="13" customFormat="1">
      <c r="A124" s="13"/>
      <c r="B124" s="193"/>
      <c r="C124" s="13"/>
      <c r="D124" s="194" t="s">
        <v>132</v>
      </c>
      <c r="E124" s="13"/>
      <c r="F124" s="196" t="s">
        <v>302</v>
      </c>
      <c r="G124" s="13"/>
      <c r="H124" s="197">
        <v>65.040000000000006</v>
      </c>
      <c r="I124" s="198"/>
      <c r="J124" s="13"/>
      <c r="K124" s="13"/>
      <c r="L124" s="193"/>
      <c r="M124" s="199"/>
      <c r="N124" s="200"/>
      <c r="O124" s="200"/>
      <c r="P124" s="200"/>
      <c r="Q124" s="200"/>
      <c r="R124" s="200"/>
      <c r="S124" s="200"/>
      <c r="T124" s="201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95" t="s">
        <v>132</v>
      </c>
      <c r="AU124" s="195" t="s">
        <v>83</v>
      </c>
      <c r="AV124" s="13" t="s">
        <v>83</v>
      </c>
      <c r="AW124" s="13" t="s">
        <v>4</v>
      </c>
      <c r="AX124" s="13" t="s">
        <v>9</v>
      </c>
      <c r="AY124" s="195" t="s">
        <v>122</v>
      </c>
    </row>
    <row r="125" s="2" customFormat="1" ht="16.5" customHeight="1">
      <c r="A125" s="39"/>
      <c r="B125" s="179"/>
      <c r="C125" s="220" t="s">
        <v>187</v>
      </c>
      <c r="D125" s="220" t="s">
        <v>263</v>
      </c>
      <c r="E125" s="221" t="s">
        <v>264</v>
      </c>
      <c r="F125" s="222" t="s">
        <v>265</v>
      </c>
      <c r="G125" s="223" t="s">
        <v>195</v>
      </c>
      <c r="H125" s="224">
        <v>65.040000000000006</v>
      </c>
      <c r="I125" s="225"/>
      <c r="J125" s="226">
        <f>ROUND(I125*H125,0)</f>
        <v>0</v>
      </c>
      <c r="K125" s="222" t="s">
        <v>129</v>
      </c>
      <c r="L125" s="227"/>
      <c r="M125" s="228" t="s">
        <v>3</v>
      </c>
      <c r="N125" s="229" t="s">
        <v>45</v>
      </c>
      <c r="O125" s="73"/>
      <c r="P125" s="189">
        <f>O125*H125</f>
        <v>0</v>
      </c>
      <c r="Q125" s="189">
        <v>0.0019</v>
      </c>
      <c r="R125" s="189">
        <f>Q125*H125</f>
        <v>0.12357600000000001</v>
      </c>
      <c r="S125" s="189">
        <v>0</v>
      </c>
      <c r="T125" s="190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191" t="s">
        <v>266</v>
      </c>
      <c r="AT125" s="191" t="s">
        <v>263</v>
      </c>
      <c r="AU125" s="191" t="s">
        <v>83</v>
      </c>
      <c r="AY125" s="20" t="s">
        <v>122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20" t="s">
        <v>9</v>
      </c>
      <c r="BK125" s="192">
        <f>ROUND(I125*H125,0)</f>
        <v>0</v>
      </c>
      <c r="BL125" s="20" t="s">
        <v>187</v>
      </c>
      <c r="BM125" s="191" t="s">
        <v>303</v>
      </c>
    </row>
    <row r="126" s="15" customFormat="1">
      <c r="A126" s="15"/>
      <c r="B126" s="213"/>
      <c r="C126" s="15"/>
      <c r="D126" s="194" t="s">
        <v>132</v>
      </c>
      <c r="E126" s="214" t="s">
        <v>3</v>
      </c>
      <c r="F126" s="215" t="s">
        <v>304</v>
      </c>
      <c r="G126" s="15"/>
      <c r="H126" s="214" t="s">
        <v>3</v>
      </c>
      <c r="I126" s="216"/>
      <c r="J126" s="15"/>
      <c r="K126" s="15"/>
      <c r="L126" s="213"/>
      <c r="M126" s="217"/>
      <c r="N126" s="218"/>
      <c r="O126" s="218"/>
      <c r="P126" s="218"/>
      <c r="Q126" s="218"/>
      <c r="R126" s="218"/>
      <c r="S126" s="218"/>
      <c r="T126" s="21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14" t="s">
        <v>132</v>
      </c>
      <c r="AU126" s="214" t="s">
        <v>83</v>
      </c>
      <c r="AV126" s="15" t="s">
        <v>9</v>
      </c>
      <c r="AW126" s="15" t="s">
        <v>34</v>
      </c>
      <c r="AX126" s="15" t="s">
        <v>74</v>
      </c>
      <c r="AY126" s="214" t="s">
        <v>122</v>
      </c>
    </row>
    <row r="127" s="13" customFormat="1">
      <c r="A127" s="13"/>
      <c r="B127" s="193"/>
      <c r="C127" s="13"/>
      <c r="D127" s="194" t="s">
        <v>132</v>
      </c>
      <c r="E127" s="195" t="s">
        <v>3</v>
      </c>
      <c r="F127" s="196" t="s">
        <v>305</v>
      </c>
      <c r="G127" s="13"/>
      <c r="H127" s="197">
        <v>65.040000000000006</v>
      </c>
      <c r="I127" s="198"/>
      <c r="J127" s="13"/>
      <c r="K127" s="13"/>
      <c r="L127" s="193"/>
      <c r="M127" s="199"/>
      <c r="N127" s="200"/>
      <c r="O127" s="200"/>
      <c r="P127" s="200"/>
      <c r="Q127" s="200"/>
      <c r="R127" s="200"/>
      <c r="S127" s="200"/>
      <c r="T127" s="201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95" t="s">
        <v>132</v>
      </c>
      <c r="AU127" s="195" t="s">
        <v>83</v>
      </c>
      <c r="AV127" s="13" t="s">
        <v>83</v>
      </c>
      <c r="AW127" s="13" t="s">
        <v>34</v>
      </c>
      <c r="AX127" s="13" t="s">
        <v>9</v>
      </c>
      <c r="AY127" s="195" t="s">
        <v>122</v>
      </c>
    </row>
    <row r="128" s="2" customFormat="1" ht="16.5" customHeight="1">
      <c r="A128" s="39"/>
      <c r="B128" s="179"/>
      <c r="C128" s="180" t="s">
        <v>218</v>
      </c>
      <c r="D128" s="180" t="s">
        <v>125</v>
      </c>
      <c r="E128" s="181" t="s">
        <v>306</v>
      </c>
      <c r="F128" s="182" t="s">
        <v>307</v>
      </c>
      <c r="G128" s="183" t="s">
        <v>195</v>
      </c>
      <c r="H128" s="184">
        <v>722.65599999999995</v>
      </c>
      <c r="I128" s="185"/>
      <c r="J128" s="186">
        <f>ROUND(I128*H128,0)</f>
        <v>0</v>
      </c>
      <c r="K128" s="182" t="s">
        <v>129</v>
      </c>
      <c r="L128" s="40"/>
      <c r="M128" s="187" t="s">
        <v>3</v>
      </c>
      <c r="N128" s="188" t="s">
        <v>45</v>
      </c>
      <c r="O128" s="73"/>
      <c r="P128" s="189">
        <f>O128*H128</f>
        <v>0</v>
      </c>
      <c r="Q128" s="189">
        <v>0</v>
      </c>
      <c r="R128" s="189">
        <f>Q128*H128</f>
        <v>0</v>
      </c>
      <c r="S128" s="189">
        <v>0</v>
      </c>
      <c r="T128" s="190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191" t="s">
        <v>187</v>
      </c>
      <c r="AT128" s="191" t="s">
        <v>125</v>
      </c>
      <c r="AU128" s="191" t="s">
        <v>83</v>
      </c>
      <c r="AY128" s="20" t="s">
        <v>122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20" t="s">
        <v>9</v>
      </c>
      <c r="BK128" s="192">
        <f>ROUND(I128*H128,0)</f>
        <v>0</v>
      </c>
      <c r="BL128" s="20" t="s">
        <v>187</v>
      </c>
      <c r="BM128" s="191" t="s">
        <v>308</v>
      </c>
    </row>
    <row r="129" s="13" customFormat="1">
      <c r="A129" s="13"/>
      <c r="B129" s="193"/>
      <c r="C129" s="13"/>
      <c r="D129" s="194" t="s">
        <v>132</v>
      </c>
      <c r="E129" s="195" t="s">
        <v>3</v>
      </c>
      <c r="F129" s="196" t="s">
        <v>273</v>
      </c>
      <c r="G129" s="13"/>
      <c r="H129" s="197">
        <v>722.65599999999995</v>
      </c>
      <c r="I129" s="198"/>
      <c r="J129" s="13"/>
      <c r="K129" s="13"/>
      <c r="L129" s="193"/>
      <c r="M129" s="199"/>
      <c r="N129" s="200"/>
      <c r="O129" s="200"/>
      <c r="P129" s="200"/>
      <c r="Q129" s="200"/>
      <c r="R129" s="200"/>
      <c r="S129" s="200"/>
      <c r="T129" s="20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95" t="s">
        <v>132</v>
      </c>
      <c r="AU129" s="195" t="s">
        <v>83</v>
      </c>
      <c r="AV129" s="13" t="s">
        <v>83</v>
      </c>
      <c r="AW129" s="13" t="s">
        <v>34</v>
      </c>
      <c r="AX129" s="13" t="s">
        <v>9</v>
      </c>
      <c r="AY129" s="195" t="s">
        <v>122</v>
      </c>
    </row>
    <row r="130" s="2" customFormat="1" ht="16.5" customHeight="1">
      <c r="A130" s="39"/>
      <c r="B130" s="179"/>
      <c r="C130" s="220" t="s">
        <v>222</v>
      </c>
      <c r="D130" s="220" t="s">
        <v>263</v>
      </c>
      <c r="E130" s="221" t="s">
        <v>309</v>
      </c>
      <c r="F130" s="222" t="s">
        <v>310</v>
      </c>
      <c r="G130" s="223" t="s">
        <v>195</v>
      </c>
      <c r="H130" s="224">
        <v>831.05399999999997</v>
      </c>
      <c r="I130" s="225"/>
      <c r="J130" s="226">
        <f>ROUND(I130*H130,0)</f>
        <v>0</v>
      </c>
      <c r="K130" s="222" t="s">
        <v>129</v>
      </c>
      <c r="L130" s="227"/>
      <c r="M130" s="228" t="s">
        <v>3</v>
      </c>
      <c r="N130" s="229" t="s">
        <v>45</v>
      </c>
      <c r="O130" s="73"/>
      <c r="P130" s="189">
        <f>O130*H130</f>
        <v>0</v>
      </c>
      <c r="Q130" s="189">
        <v>0.00010000000000000001</v>
      </c>
      <c r="R130" s="189">
        <f>Q130*H130</f>
        <v>0.083105399999999996</v>
      </c>
      <c r="S130" s="189">
        <v>0</v>
      </c>
      <c r="T130" s="190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191" t="s">
        <v>266</v>
      </c>
      <c r="AT130" s="191" t="s">
        <v>263</v>
      </c>
      <c r="AU130" s="191" t="s">
        <v>83</v>
      </c>
      <c r="AY130" s="20" t="s">
        <v>122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20" t="s">
        <v>9</v>
      </c>
      <c r="BK130" s="192">
        <f>ROUND(I130*H130,0)</f>
        <v>0</v>
      </c>
      <c r="BL130" s="20" t="s">
        <v>187</v>
      </c>
      <c r="BM130" s="191" t="s">
        <v>311</v>
      </c>
    </row>
    <row r="131" s="13" customFormat="1">
      <c r="A131" s="13"/>
      <c r="B131" s="193"/>
      <c r="C131" s="13"/>
      <c r="D131" s="194" t="s">
        <v>132</v>
      </c>
      <c r="E131" s="13"/>
      <c r="F131" s="196" t="s">
        <v>268</v>
      </c>
      <c r="G131" s="13"/>
      <c r="H131" s="197">
        <v>831.05399999999997</v>
      </c>
      <c r="I131" s="198"/>
      <c r="J131" s="13"/>
      <c r="K131" s="13"/>
      <c r="L131" s="193"/>
      <c r="M131" s="199"/>
      <c r="N131" s="200"/>
      <c r="O131" s="200"/>
      <c r="P131" s="200"/>
      <c r="Q131" s="200"/>
      <c r="R131" s="200"/>
      <c r="S131" s="200"/>
      <c r="T131" s="201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95" t="s">
        <v>132</v>
      </c>
      <c r="AU131" s="195" t="s">
        <v>83</v>
      </c>
      <c r="AV131" s="13" t="s">
        <v>83</v>
      </c>
      <c r="AW131" s="13" t="s">
        <v>4</v>
      </c>
      <c r="AX131" s="13" t="s">
        <v>9</v>
      </c>
      <c r="AY131" s="195" t="s">
        <v>122</v>
      </c>
    </row>
    <row r="132" s="2" customFormat="1" ht="16.5" customHeight="1">
      <c r="A132" s="39"/>
      <c r="B132" s="179"/>
      <c r="C132" s="180" t="s">
        <v>227</v>
      </c>
      <c r="D132" s="180" t="s">
        <v>125</v>
      </c>
      <c r="E132" s="181" t="s">
        <v>312</v>
      </c>
      <c r="F132" s="182" t="s">
        <v>313</v>
      </c>
      <c r="G132" s="183" t="s">
        <v>289</v>
      </c>
      <c r="H132" s="184">
        <v>408</v>
      </c>
      <c r="I132" s="185"/>
      <c r="J132" s="186">
        <f>ROUND(I132*H132,0)</f>
        <v>0</v>
      </c>
      <c r="K132" s="182" t="s">
        <v>3</v>
      </c>
      <c r="L132" s="40"/>
      <c r="M132" s="187" t="s">
        <v>3</v>
      </c>
      <c r="N132" s="188" t="s">
        <v>45</v>
      </c>
      <c r="O132" s="73"/>
      <c r="P132" s="189">
        <f>O132*H132</f>
        <v>0</v>
      </c>
      <c r="Q132" s="189">
        <v>0</v>
      </c>
      <c r="R132" s="189">
        <f>Q132*H132</f>
        <v>0</v>
      </c>
      <c r="S132" s="189">
        <v>0.00040000000000000002</v>
      </c>
      <c r="T132" s="190">
        <f>S132*H132</f>
        <v>0.16320000000000001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191" t="s">
        <v>187</v>
      </c>
      <c r="AT132" s="191" t="s">
        <v>125</v>
      </c>
      <c r="AU132" s="191" t="s">
        <v>83</v>
      </c>
      <c r="AY132" s="20" t="s">
        <v>122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20" t="s">
        <v>9</v>
      </c>
      <c r="BK132" s="192">
        <f>ROUND(I132*H132,0)</f>
        <v>0</v>
      </c>
      <c r="BL132" s="20" t="s">
        <v>187</v>
      </c>
      <c r="BM132" s="191" t="s">
        <v>314</v>
      </c>
    </row>
    <row r="133" s="2" customFormat="1" ht="16.5" customHeight="1">
      <c r="A133" s="39"/>
      <c r="B133" s="179"/>
      <c r="C133" s="220" t="s">
        <v>231</v>
      </c>
      <c r="D133" s="220" t="s">
        <v>263</v>
      </c>
      <c r="E133" s="221" t="s">
        <v>315</v>
      </c>
      <c r="F133" s="222" t="s">
        <v>316</v>
      </c>
      <c r="G133" s="223" t="s">
        <v>289</v>
      </c>
      <c r="H133" s="224">
        <v>408</v>
      </c>
      <c r="I133" s="225"/>
      <c r="J133" s="226">
        <f>ROUND(I133*H133,0)</f>
        <v>0</v>
      </c>
      <c r="K133" s="222" t="s">
        <v>3</v>
      </c>
      <c r="L133" s="227"/>
      <c r="M133" s="228" t="s">
        <v>3</v>
      </c>
      <c r="N133" s="229" t="s">
        <v>45</v>
      </c>
      <c r="O133" s="73"/>
      <c r="P133" s="189">
        <f>O133*H133</f>
        <v>0</v>
      </c>
      <c r="Q133" s="189">
        <v>0</v>
      </c>
      <c r="R133" s="189">
        <f>Q133*H133</f>
        <v>0</v>
      </c>
      <c r="S133" s="189">
        <v>0</v>
      </c>
      <c r="T133" s="190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191" t="s">
        <v>266</v>
      </c>
      <c r="AT133" s="191" t="s">
        <v>263</v>
      </c>
      <c r="AU133" s="191" t="s">
        <v>83</v>
      </c>
      <c r="AY133" s="20" t="s">
        <v>122</v>
      </c>
      <c r="BE133" s="192">
        <f>IF(N133="základní",J133,0)</f>
        <v>0</v>
      </c>
      <c r="BF133" s="192">
        <f>IF(N133="snížená",J133,0)</f>
        <v>0</v>
      </c>
      <c r="BG133" s="192">
        <f>IF(N133="zákl. přenesená",J133,0)</f>
        <v>0</v>
      </c>
      <c r="BH133" s="192">
        <f>IF(N133="sníž. přenesená",J133,0)</f>
        <v>0</v>
      </c>
      <c r="BI133" s="192">
        <f>IF(N133="nulová",J133,0)</f>
        <v>0</v>
      </c>
      <c r="BJ133" s="20" t="s">
        <v>9</v>
      </c>
      <c r="BK133" s="192">
        <f>ROUND(I133*H133,0)</f>
        <v>0</v>
      </c>
      <c r="BL133" s="20" t="s">
        <v>187</v>
      </c>
      <c r="BM133" s="191" t="s">
        <v>317</v>
      </c>
    </row>
    <row r="134" s="2" customFormat="1" ht="21.75" customHeight="1">
      <c r="A134" s="39"/>
      <c r="B134" s="179"/>
      <c r="C134" s="180" t="s">
        <v>8</v>
      </c>
      <c r="D134" s="180" t="s">
        <v>125</v>
      </c>
      <c r="E134" s="181" t="s">
        <v>318</v>
      </c>
      <c r="F134" s="182" t="s">
        <v>319</v>
      </c>
      <c r="G134" s="183" t="s">
        <v>153</v>
      </c>
      <c r="H134" s="184">
        <v>2.0750000000000002</v>
      </c>
      <c r="I134" s="185"/>
      <c r="J134" s="186">
        <f>ROUND(I134*H134,0)</f>
        <v>0</v>
      </c>
      <c r="K134" s="182" t="s">
        <v>129</v>
      </c>
      <c r="L134" s="40"/>
      <c r="M134" s="187" t="s">
        <v>3</v>
      </c>
      <c r="N134" s="188" t="s">
        <v>45</v>
      </c>
      <c r="O134" s="73"/>
      <c r="P134" s="189">
        <f>O134*H134</f>
        <v>0</v>
      </c>
      <c r="Q134" s="189">
        <v>0</v>
      </c>
      <c r="R134" s="189">
        <f>Q134*H134</f>
        <v>0</v>
      </c>
      <c r="S134" s="189">
        <v>0</v>
      </c>
      <c r="T134" s="190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191" t="s">
        <v>187</v>
      </c>
      <c r="AT134" s="191" t="s">
        <v>125</v>
      </c>
      <c r="AU134" s="191" t="s">
        <v>83</v>
      </c>
      <c r="AY134" s="20" t="s">
        <v>122</v>
      </c>
      <c r="BE134" s="192">
        <f>IF(N134="základní",J134,0)</f>
        <v>0</v>
      </c>
      <c r="BF134" s="192">
        <f>IF(N134="snížená",J134,0)</f>
        <v>0</v>
      </c>
      <c r="BG134" s="192">
        <f>IF(N134="zákl. přenesená",J134,0)</f>
        <v>0</v>
      </c>
      <c r="BH134" s="192">
        <f>IF(N134="sníž. přenesená",J134,0)</f>
        <v>0</v>
      </c>
      <c r="BI134" s="192">
        <f>IF(N134="nulová",J134,0)</f>
        <v>0</v>
      </c>
      <c r="BJ134" s="20" t="s">
        <v>9</v>
      </c>
      <c r="BK134" s="192">
        <f>ROUND(I134*H134,0)</f>
        <v>0</v>
      </c>
      <c r="BL134" s="20" t="s">
        <v>187</v>
      </c>
      <c r="BM134" s="191" t="s">
        <v>320</v>
      </c>
    </row>
    <row r="135" s="2" customFormat="1" ht="21.75" customHeight="1">
      <c r="A135" s="39"/>
      <c r="B135" s="179"/>
      <c r="C135" s="180" t="s">
        <v>321</v>
      </c>
      <c r="D135" s="180" t="s">
        <v>125</v>
      </c>
      <c r="E135" s="181" t="s">
        <v>322</v>
      </c>
      <c r="F135" s="182" t="s">
        <v>323</v>
      </c>
      <c r="G135" s="183" t="s">
        <v>153</v>
      </c>
      <c r="H135" s="184">
        <v>2.0750000000000002</v>
      </c>
      <c r="I135" s="185"/>
      <c r="J135" s="186">
        <f>ROUND(I135*H135,0)</f>
        <v>0</v>
      </c>
      <c r="K135" s="182" t="s">
        <v>129</v>
      </c>
      <c r="L135" s="40"/>
      <c r="M135" s="187" t="s">
        <v>3</v>
      </c>
      <c r="N135" s="188" t="s">
        <v>45</v>
      </c>
      <c r="O135" s="73"/>
      <c r="P135" s="189">
        <f>O135*H135</f>
        <v>0</v>
      </c>
      <c r="Q135" s="189">
        <v>0</v>
      </c>
      <c r="R135" s="189">
        <f>Q135*H135</f>
        <v>0</v>
      </c>
      <c r="S135" s="189">
        <v>0</v>
      </c>
      <c r="T135" s="190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191" t="s">
        <v>187</v>
      </c>
      <c r="AT135" s="191" t="s">
        <v>125</v>
      </c>
      <c r="AU135" s="191" t="s">
        <v>83</v>
      </c>
      <c r="AY135" s="20" t="s">
        <v>122</v>
      </c>
      <c r="BE135" s="192">
        <f>IF(N135="základní",J135,0)</f>
        <v>0</v>
      </c>
      <c r="BF135" s="192">
        <f>IF(N135="snížená",J135,0)</f>
        <v>0</v>
      </c>
      <c r="BG135" s="192">
        <f>IF(N135="zákl. přenesená",J135,0)</f>
        <v>0</v>
      </c>
      <c r="BH135" s="192">
        <f>IF(N135="sníž. přenesená",J135,0)</f>
        <v>0</v>
      </c>
      <c r="BI135" s="192">
        <f>IF(N135="nulová",J135,0)</f>
        <v>0</v>
      </c>
      <c r="BJ135" s="20" t="s">
        <v>9</v>
      </c>
      <c r="BK135" s="192">
        <f>ROUND(I135*H135,0)</f>
        <v>0</v>
      </c>
      <c r="BL135" s="20" t="s">
        <v>187</v>
      </c>
      <c r="BM135" s="191" t="s">
        <v>324</v>
      </c>
    </row>
    <row r="136" s="12" customFormat="1" ht="22.8" customHeight="1">
      <c r="A136" s="12"/>
      <c r="B136" s="166"/>
      <c r="C136" s="12"/>
      <c r="D136" s="167" t="s">
        <v>73</v>
      </c>
      <c r="E136" s="177" t="s">
        <v>325</v>
      </c>
      <c r="F136" s="177" t="s">
        <v>326</v>
      </c>
      <c r="G136" s="12"/>
      <c r="H136" s="12"/>
      <c r="I136" s="169"/>
      <c r="J136" s="178">
        <f>BK136</f>
        <v>0</v>
      </c>
      <c r="K136" s="12"/>
      <c r="L136" s="166"/>
      <c r="M136" s="171"/>
      <c r="N136" s="172"/>
      <c r="O136" s="172"/>
      <c r="P136" s="173">
        <f>SUM(P137:P142)</f>
        <v>0</v>
      </c>
      <c r="Q136" s="172"/>
      <c r="R136" s="173">
        <f>SUM(R137:R142)</f>
        <v>2.2772030400000003</v>
      </c>
      <c r="S136" s="172"/>
      <c r="T136" s="174">
        <f>SUM(T137:T142)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167" t="s">
        <v>83</v>
      </c>
      <c r="AT136" s="175" t="s">
        <v>73</v>
      </c>
      <c r="AU136" s="175" t="s">
        <v>9</v>
      </c>
      <c r="AY136" s="167" t="s">
        <v>122</v>
      </c>
      <c r="BK136" s="176">
        <f>SUM(BK137:BK142)</f>
        <v>0</v>
      </c>
    </row>
    <row r="137" s="2" customFormat="1" ht="21.75" customHeight="1">
      <c r="A137" s="39"/>
      <c r="B137" s="179"/>
      <c r="C137" s="180" t="s">
        <v>327</v>
      </c>
      <c r="D137" s="180" t="s">
        <v>125</v>
      </c>
      <c r="E137" s="181" t="s">
        <v>328</v>
      </c>
      <c r="F137" s="182" t="s">
        <v>329</v>
      </c>
      <c r="G137" s="183" t="s">
        <v>195</v>
      </c>
      <c r="H137" s="184">
        <v>820.79100000000005</v>
      </c>
      <c r="I137" s="185"/>
      <c r="J137" s="186">
        <f>ROUND(I137*H137,0)</f>
        <v>0</v>
      </c>
      <c r="K137" s="182" t="s">
        <v>129</v>
      </c>
      <c r="L137" s="40"/>
      <c r="M137" s="187" t="s">
        <v>3</v>
      </c>
      <c r="N137" s="188" t="s">
        <v>45</v>
      </c>
      <c r="O137" s="73"/>
      <c r="P137" s="189">
        <f>O137*H137</f>
        <v>0</v>
      </c>
      <c r="Q137" s="189">
        <v>0</v>
      </c>
      <c r="R137" s="189">
        <f>Q137*H137</f>
        <v>0</v>
      </c>
      <c r="S137" s="189">
        <v>0</v>
      </c>
      <c r="T137" s="190">
        <f>S137*H137</f>
        <v>0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191" t="s">
        <v>187</v>
      </c>
      <c r="AT137" s="191" t="s">
        <v>125</v>
      </c>
      <c r="AU137" s="191" t="s">
        <v>83</v>
      </c>
      <c r="AY137" s="20" t="s">
        <v>122</v>
      </c>
      <c r="BE137" s="192">
        <f>IF(N137="základní",J137,0)</f>
        <v>0</v>
      </c>
      <c r="BF137" s="192">
        <f>IF(N137="snížená",J137,0)</f>
        <v>0</v>
      </c>
      <c r="BG137" s="192">
        <f>IF(N137="zákl. přenesená",J137,0)</f>
        <v>0</v>
      </c>
      <c r="BH137" s="192">
        <f>IF(N137="sníž. přenesená",J137,0)</f>
        <v>0</v>
      </c>
      <c r="BI137" s="192">
        <f>IF(N137="nulová",J137,0)</f>
        <v>0</v>
      </c>
      <c r="BJ137" s="20" t="s">
        <v>9</v>
      </c>
      <c r="BK137" s="192">
        <f>ROUND(I137*H137,0)</f>
        <v>0</v>
      </c>
      <c r="BL137" s="20" t="s">
        <v>187</v>
      </c>
      <c r="BM137" s="191" t="s">
        <v>330</v>
      </c>
    </row>
    <row r="138" s="13" customFormat="1">
      <c r="A138" s="13"/>
      <c r="B138" s="193"/>
      <c r="C138" s="13"/>
      <c r="D138" s="194" t="s">
        <v>132</v>
      </c>
      <c r="E138" s="195" t="s">
        <v>3</v>
      </c>
      <c r="F138" s="196" t="s">
        <v>331</v>
      </c>
      <c r="G138" s="13"/>
      <c r="H138" s="197">
        <v>820.79100000000005</v>
      </c>
      <c r="I138" s="198"/>
      <c r="J138" s="13"/>
      <c r="K138" s="13"/>
      <c r="L138" s="193"/>
      <c r="M138" s="199"/>
      <c r="N138" s="200"/>
      <c r="O138" s="200"/>
      <c r="P138" s="200"/>
      <c r="Q138" s="200"/>
      <c r="R138" s="200"/>
      <c r="S138" s="200"/>
      <c r="T138" s="20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95" t="s">
        <v>132</v>
      </c>
      <c r="AU138" s="195" t="s">
        <v>83</v>
      </c>
      <c r="AV138" s="13" t="s">
        <v>83</v>
      </c>
      <c r="AW138" s="13" t="s">
        <v>34</v>
      </c>
      <c r="AX138" s="13" t="s">
        <v>9</v>
      </c>
      <c r="AY138" s="195" t="s">
        <v>122</v>
      </c>
    </row>
    <row r="139" s="2" customFormat="1" ht="16.5" customHeight="1">
      <c r="A139" s="39"/>
      <c r="B139" s="179"/>
      <c r="C139" s="220" t="s">
        <v>332</v>
      </c>
      <c r="D139" s="220" t="s">
        <v>263</v>
      </c>
      <c r="E139" s="221" t="s">
        <v>333</v>
      </c>
      <c r="F139" s="222" t="s">
        <v>334</v>
      </c>
      <c r="G139" s="223" t="s">
        <v>195</v>
      </c>
      <c r="H139" s="224">
        <v>837.20699999999999</v>
      </c>
      <c r="I139" s="225"/>
      <c r="J139" s="226">
        <f>ROUND(I139*H139,0)</f>
        <v>0</v>
      </c>
      <c r="K139" s="222" t="s">
        <v>3</v>
      </c>
      <c r="L139" s="227"/>
      <c r="M139" s="228" t="s">
        <v>3</v>
      </c>
      <c r="N139" s="229" t="s">
        <v>45</v>
      </c>
      <c r="O139" s="73"/>
      <c r="P139" s="189">
        <f>O139*H139</f>
        <v>0</v>
      </c>
      <c r="Q139" s="189">
        <v>0.0027200000000000002</v>
      </c>
      <c r="R139" s="189">
        <f>Q139*H139</f>
        <v>2.2772030400000003</v>
      </c>
      <c r="S139" s="189">
        <v>0</v>
      </c>
      <c r="T139" s="190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191" t="s">
        <v>266</v>
      </c>
      <c r="AT139" s="191" t="s">
        <v>263</v>
      </c>
      <c r="AU139" s="191" t="s">
        <v>83</v>
      </c>
      <c r="AY139" s="20" t="s">
        <v>122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20" t="s">
        <v>9</v>
      </c>
      <c r="BK139" s="192">
        <f>ROUND(I139*H139,0)</f>
        <v>0</v>
      </c>
      <c r="BL139" s="20" t="s">
        <v>187</v>
      </c>
      <c r="BM139" s="191" t="s">
        <v>335</v>
      </c>
    </row>
    <row r="140" s="13" customFormat="1">
      <c r="A140" s="13"/>
      <c r="B140" s="193"/>
      <c r="C140" s="13"/>
      <c r="D140" s="194" t="s">
        <v>132</v>
      </c>
      <c r="E140" s="13"/>
      <c r="F140" s="196" t="s">
        <v>336</v>
      </c>
      <c r="G140" s="13"/>
      <c r="H140" s="197">
        <v>837.20699999999999</v>
      </c>
      <c r="I140" s="198"/>
      <c r="J140" s="13"/>
      <c r="K140" s="13"/>
      <c r="L140" s="193"/>
      <c r="M140" s="199"/>
      <c r="N140" s="200"/>
      <c r="O140" s="200"/>
      <c r="P140" s="200"/>
      <c r="Q140" s="200"/>
      <c r="R140" s="200"/>
      <c r="S140" s="200"/>
      <c r="T140" s="201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95" t="s">
        <v>132</v>
      </c>
      <c r="AU140" s="195" t="s">
        <v>83</v>
      </c>
      <c r="AV140" s="13" t="s">
        <v>83</v>
      </c>
      <c r="AW140" s="13" t="s">
        <v>4</v>
      </c>
      <c r="AX140" s="13" t="s">
        <v>9</v>
      </c>
      <c r="AY140" s="195" t="s">
        <v>122</v>
      </c>
    </row>
    <row r="141" s="2" customFormat="1" ht="21.75" customHeight="1">
      <c r="A141" s="39"/>
      <c r="B141" s="179"/>
      <c r="C141" s="180" t="s">
        <v>337</v>
      </c>
      <c r="D141" s="180" t="s">
        <v>125</v>
      </c>
      <c r="E141" s="181" t="s">
        <v>338</v>
      </c>
      <c r="F141" s="182" t="s">
        <v>339</v>
      </c>
      <c r="G141" s="183" t="s">
        <v>153</v>
      </c>
      <c r="H141" s="184">
        <v>2.2770000000000001</v>
      </c>
      <c r="I141" s="185"/>
      <c r="J141" s="186">
        <f>ROUND(I141*H141,0)</f>
        <v>0</v>
      </c>
      <c r="K141" s="182" t="s">
        <v>129</v>
      </c>
      <c r="L141" s="40"/>
      <c r="M141" s="187" t="s">
        <v>3</v>
      </c>
      <c r="N141" s="188" t="s">
        <v>45</v>
      </c>
      <c r="O141" s="73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191" t="s">
        <v>187</v>
      </c>
      <c r="AT141" s="191" t="s">
        <v>125</v>
      </c>
      <c r="AU141" s="191" t="s">
        <v>83</v>
      </c>
      <c r="AY141" s="20" t="s">
        <v>122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20" t="s">
        <v>9</v>
      </c>
      <c r="BK141" s="192">
        <f>ROUND(I141*H141,0)</f>
        <v>0</v>
      </c>
      <c r="BL141" s="20" t="s">
        <v>187</v>
      </c>
      <c r="BM141" s="191" t="s">
        <v>340</v>
      </c>
    </row>
    <row r="142" s="2" customFormat="1" ht="21.75" customHeight="1">
      <c r="A142" s="39"/>
      <c r="B142" s="179"/>
      <c r="C142" s="180" t="s">
        <v>341</v>
      </c>
      <c r="D142" s="180" t="s">
        <v>125</v>
      </c>
      <c r="E142" s="181" t="s">
        <v>342</v>
      </c>
      <c r="F142" s="182" t="s">
        <v>343</v>
      </c>
      <c r="G142" s="183" t="s">
        <v>153</v>
      </c>
      <c r="H142" s="184">
        <v>2.2770000000000001</v>
      </c>
      <c r="I142" s="185"/>
      <c r="J142" s="186">
        <f>ROUND(I142*H142,0)</f>
        <v>0</v>
      </c>
      <c r="K142" s="182" t="s">
        <v>129</v>
      </c>
      <c r="L142" s="40"/>
      <c r="M142" s="187" t="s">
        <v>3</v>
      </c>
      <c r="N142" s="188" t="s">
        <v>45</v>
      </c>
      <c r="O142" s="73"/>
      <c r="P142" s="189">
        <f>O142*H142</f>
        <v>0</v>
      </c>
      <c r="Q142" s="189">
        <v>0</v>
      </c>
      <c r="R142" s="189">
        <f>Q142*H142</f>
        <v>0</v>
      </c>
      <c r="S142" s="189">
        <v>0</v>
      </c>
      <c r="T142" s="190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191" t="s">
        <v>187</v>
      </c>
      <c r="AT142" s="191" t="s">
        <v>125</v>
      </c>
      <c r="AU142" s="191" t="s">
        <v>83</v>
      </c>
      <c r="AY142" s="20" t="s">
        <v>122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20" t="s">
        <v>9</v>
      </c>
      <c r="BK142" s="192">
        <f>ROUND(I142*H142,0)</f>
        <v>0</v>
      </c>
      <c r="BL142" s="20" t="s">
        <v>187</v>
      </c>
      <c r="BM142" s="191" t="s">
        <v>344</v>
      </c>
    </row>
    <row r="143" s="12" customFormat="1" ht="22.8" customHeight="1">
      <c r="A143" s="12"/>
      <c r="B143" s="166"/>
      <c r="C143" s="12"/>
      <c r="D143" s="167" t="s">
        <v>73</v>
      </c>
      <c r="E143" s="177" t="s">
        <v>345</v>
      </c>
      <c r="F143" s="177" t="s">
        <v>346</v>
      </c>
      <c r="G143" s="12"/>
      <c r="H143" s="12"/>
      <c r="I143" s="169"/>
      <c r="J143" s="178">
        <f>BK143</f>
        <v>0</v>
      </c>
      <c r="K143" s="12"/>
      <c r="L143" s="166"/>
      <c r="M143" s="171"/>
      <c r="N143" s="172"/>
      <c r="O143" s="172"/>
      <c r="P143" s="173">
        <f>SUM(P144:P146)</f>
        <v>0</v>
      </c>
      <c r="Q143" s="172"/>
      <c r="R143" s="173">
        <f>SUM(R144:R146)</f>
        <v>0.1326</v>
      </c>
      <c r="S143" s="172"/>
      <c r="T143" s="174">
        <f>SUM(T144:T146)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67" t="s">
        <v>83</v>
      </c>
      <c r="AT143" s="175" t="s">
        <v>73</v>
      </c>
      <c r="AU143" s="175" t="s">
        <v>9</v>
      </c>
      <c r="AY143" s="167" t="s">
        <v>122</v>
      </c>
      <c r="BK143" s="176">
        <f>SUM(BK144:BK146)</f>
        <v>0</v>
      </c>
    </row>
    <row r="144" s="2" customFormat="1" ht="16.5" customHeight="1">
      <c r="A144" s="39"/>
      <c r="B144" s="179"/>
      <c r="C144" s="180" t="s">
        <v>347</v>
      </c>
      <c r="D144" s="180" t="s">
        <v>125</v>
      </c>
      <c r="E144" s="181" t="s">
        <v>348</v>
      </c>
      <c r="F144" s="182" t="s">
        <v>349</v>
      </c>
      <c r="G144" s="183" t="s">
        <v>289</v>
      </c>
      <c r="H144" s="184">
        <v>5</v>
      </c>
      <c r="I144" s="185"/>
      <c r="J144" s="186">
        <f>ROUND(I144*H144,0)</f>
        <v>0</v>
      </c>
      <c r="K144" s="182" t="s">
        <v>129</v>
      </c>
      <c r="L144" s="40"/>
      <c r="M144" s="187" t="s">
        <v>3</v>
      </c>
      <c r="N144" s="188" t="s">
        <v>45</v>
      </c>
      <c r="O144" s="73"/>
      <c r="P144" s="189">
        <f>O144*H144</f>
        <v>0</v>
      </c>
      <c r="Q144" s="189">
        <v>0.026519999999999998</v>
      </c>
      <c r="R144" s="189">
        <f>Q144*H144</f>
        <v>0.1326</v>
      </c>
      <c r="S144" s="189">
        <v>0</v>
      </c>
      <c r="T144" s="190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191" t="s">
        <v>187</v>
      </c>
      <c r="AT144" s="191" t="s">
        <v>125</v>
      </c>
      <c r="AU144" s="191" t="s">
        <v>83</v>
      </c>
      <c r="AY144" s="20" t="s">
        <v>122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20" t="s">
        <v>9</v>
      </c>
      <c r="BK144" s="192">
        <f>ROUND(I144*H144,0)</f>
        <v>0</v>
      </c>
      <c r="BL144" s="20" t="s">
        <v>187</v>
      </c>
      <c r="BM144" s="191" t="s">
        <v>350</v>
      </c>
    </row>
    <row r="145" s="2" customFormat="1" ht="21.75" customHeight="1">
      <c r="A145" s="39"/>
      <c r="B145" s="179"/>
      <c r="C145" s="180" t="s">
        <v>351</v>
      </c>
      <c r="D145" s="180" t="s">
        <v>125</v>
      </c>
      <c r="E145" s="181" t="s">
        <v>352</v>
      </c>
      <c r="F145" s="182" t="s">
        <v>353</v>
      </c>
      <c r="G145" s="183" t="s">
        <v>153</v>
      </c>
      <c r="H145" s="184">
        <v>0.13300000000000001</v>
      </c>
      <c r="I145" s="185"/>
      <c r="J145" s="186">
        <f>ROUND(I145*H145,0)</f>
        <v>0</v>
      </c>
      <c r="K145" s="182" t="s">
        <v>129</v>
      </c>
      <c r="L145" s="40"/>
      <c r="M145" s="187" t="s">
        <v>3</v>
      </c>
      <c r="N145" s="188" t="s">
        <v>45</v>
      </c>
      <c r="O145" s="73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191" t="s">
        <v>187</v>
      </c>
      <c r="AT145" s="191" t="s">
        <v>125</v>
      </c>
      <c r="AU145" s="191" t="s">
        <v>83</v>
      </c>
      <c r="AY145" s="20" t="s">
        <v>122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20" t="s">
        <v>9</v>
      </c>
      <c r="BK145" s="192">
        <f>ROUND(I145*H145,0)</f>
        <v>0</v>
      </c>
      <c r="BL145" s="20" t="s">
        <v>187</v>
      </c>
      <c r="BM145" s="191" t="s">
        <v>354</v>
      </c>
    </row>
    <row r="146" s="2" customFormat="1" ht="21.75" customHeight="1">
      <c r="A146" s="39"/>
      <c r="B146" s="179"/>
      <c r="C146" s="180" t="s">
        <v>355</v>
      </c>
      <c r="D146" s="180" t="s">
        <v>125</v>
      </c>
      <c r="E146" s="181" t="s">
        <v>356</v>
      </c>
      <c r="F146" s="182" t="s">
        <v>357</v>
      </c>
      <c r="G146" s="183" t="s">
        <v>153</v>
      </c>
      <c r="H146" s="184">
        <v>0.13300000000000001</v>
      </c>
      <c r="I146" s="185"/>
      <c r="J146" s="186">
        <f>ROUND(I146*H146,0)</f>
        <v>0</v>
      </c>
      <c r="K146" s="182" t="s">
        <v>129</v>
      </c>
      <c r="L146" s="40"/>
      <c r="M146" s="187" t="s">
        <v>3</v>
      </c>
      <c r="N146" s="188" t="s">
        <v>45</v>
      </c>
      <c r="O146" s="73"/>
      <c r="P146" s="189">
        <f>O146*H146</f>
        <v>0</v>
      </c>
      <c r="Q146" s="189">
        <v>0</v>
      </c>
      <c r="R146" s="189">
        <f>Q146*H146</f>
        <v>0</v>
      </c>
      <c r="S146" s="189">
        <v>0</v>
      </c>
      <c r="T146" s="190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191" t="s">
        <v>187</v>
      </c>
      <c r="AT146" s="191" t="s">
        <v>125</v>
      </c>
      <c r="AU146" s="191" t="s">
        <v>83</v>
      </c>
      <c r="AY146" s="20" t="s">
        <v>122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20" t="s">
        <v>9</v>
      </c>
      <c r="BK146" s="192">
        <f>ROUND(I146*H146,0)</f>
        <v>0</v>
      </c>
      <c r="BL146" s="20" t="s">
        <v>187</v>
      </c>
      <c r="BM146" s="191" t="s">
        <v>358</v>
      </c>
    </row>
    <row r="147" s="12" customFormat="1" ht="22.8" customHeight="1">
      <c r="A147" s="12"/>
      <c r="B147" s="166"/>
      <c r="C147" s="12"/>
      <c r="D147" s="167" t="s">
        <v>73</v>
      </c>
      <c r="E147" s="177" t="s">
        <v>182</v>
      </c>
      <c r="F147" s="177" t="s">
        <v>183</v>
      </c>
      <c r="G147" s="12"/>
      <c r="H147" s="12"/>
      <c r="I147" s="169"/>
      <c r="J147" s="178">
        <f>BK147</f>
        <v>0</v>
      </c>
      <c r="K147" s="12"/>
      <c r="L147" s="166"/>
      <c r="M147" s="171"/>
      <c r="N147" s="172"/>
      <c r="O147" s="172"/>
      <c r="P147" s="173">
        <f>SUM(P148:P188)</f>
        <v>0</v>
      </c>
      <c r="Q147" s="172"/>
      <c r="R147" s="173">
        <f>SUM(R148:R188)</f>
        <v>36.559256740000002</v>
      </c>
      <c r="S147" s="172"/>
      <c r="T147" s="174">
        <f>SUM(T148:T188)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7" t="s">
        <v>83</v>
      </c>
      <c r="AT147" s="175" t="s">
        <v>73</v>
      </c>
      <c r="AU147" s="175" t="s">
        <v>9</v>
      </c>
      <c r="AY147" s="167" t="s">
        <v>122</v>
      </c>
      <c r="BK147" s="176">
        <f>SUM(BK148:BK188)</f>
        <v>0</v>
      </c>
    </row>
    <row r="148" s="2" customFormat="1" ht="21.75" customHeight="1">
      <c r="A148" s="39"/>
      <c r="B148" s="179"/>
      <c r="C148" s="180" t="s">
        <v>359</v>
      </c>
      <c r="D148" s="180" t="s">
        <v>125</v>
      </c>
      <c r="E148" s="181" t="s">
        <v>360</v>
      </c>
      <c r="F148" s="182" t="s">
        <v>361</v>
      </c>
      <c r="G148" s="183" t="s">
        <v>128</v>
      </c>
      <c r="H148" s="184">
        <v>59.613999999999997</v>
      </c>
      <c r="I148" s="185"/>
      <c r="J148" s="186">
        <f>ROUND(I148*H148,0)</f>
        <v>0</v>
      </c>
      <c r="K148" s="182" t="s">
        <v>129</v>
      </c>
      <c r="L148" s="40"/>
      <c r="M148" s="187" t="s">
        <v>3</v>
      </c>
      <c r="N148" s="188" t="s">
        <v>45</v>
      </c>
      <c r="O148" s="73"/>
      <c r="P148" s="189">
        <f>O148*H148</f>
        <v>0</v>
      </c>
      <c r="Q148" s="189">
        <v>0.00189</v>
      </c>
      <c r="R148" s="189">
        <f>Q148*H148</f>
        <v>0.11267045999999999</v>
      </c>
      <c r="S148" s="189">
        <v>0</v>
      </c>
      <c r="T148" s="190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191" t="s">
        <v>187</v>
      </c>
      <c r="AT148" s="191" t="s">
        <v>125</v>
      </c>
      <c r="AU148" s="191" t="s">
        <v>83</v>
      </c>
      <c r="AY148" s="20" t="s">
        <v>122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20" t="s">
        <v>9</v>
      </c>
      <c r="BK148" s="192">
        <f>ROUND(I148*H148,0)</f>
        <v>0</v>
      </c>
      <c r="BL148" s="20" t="s">
        <v>187</v>
      </c>
      <c r="BM148" s="191" t="s">
        <v>362</v>
      </c>
    </row>
    <row r="149" s="2" customFormat="1" ht="21.75" customHeight="1">
      <c r="A149" s="39"/>
      <c r="B149" s="179"/>
      <c r="C149" s="180" t="s">
        <v>363</v>
      </c>
      <c r="D149" s="180" t="s">
        <v>125</v>
      </c>
      <c r="E149" s="181" t="s">
        <v>364</v>
      </c>
      <c r="F149" s="182" t="s">
        <v>365</v>
      </c>
      <c r="G149" s="183" t="s">
        <v>136</v>
      </c>
      <c r="H149" s="184">
        <v>1272</v>
      </c>
      <c r="I149" s="185"/>
      <c r="J149" s="186">
        <f>ROUND(I149*H149,0)</f>
        <v>0</v>
      </c>
      <c r="K149" s="182" t="s">
        <v>129</v>
      </c>
      <c r="L149" s="40"/>
      <c r="M149" s="187" t="s">
        <v>3</v>
      </c>
      <c r="N149" s="188" t="s">
        <v>45</v>
      </c>
      <c r="O149" s="73"/>
      <c r="P149" s="189">
        <f>O149*H149</f>
        <v>0</v>
      </c>
      <c r="Q149" s="189">
        <v>0</v>
      </c>
      <c r="R149" s="189">
        <f>Q149*H149</f>
        <v>0</v>
      </c>
      <c r="S149" s="189">
        <v>0</v>
      </c>
      <c r="T149" s="190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191" t="s">
        <v>187</v>
      </c>
      <c r="AT149" s="191" t="s">
        <v>125</v>
      </c>
      <c r="AU149" s="191" t="s">
        <v>83</v>
      </c>
      <c r="AY149" s="20" t="s">
        <v>122</v>
      </c>
      <c r="BE149" s="192">
        <f>IF(N149="základní",J149,0)</f>
        <v>0</v>
      </c>
      <c r="BF149" s="192">
        <f>IF(N149="snížená",J149,0)</f>
        <v>0</v>
      </c>
      <c r="BG149" s="192">
        <f>IF(N149="zákl. přenesená",J149,0)</f>
        <v>0</v>
      </c>
      <c r="BH149" s="192">
        <f>IF(N149="sníž. přenesená",J149,0)</f>
        <v>0</v>
      </c>
      <c r="BI149" s="192">
        <f>IF(N149="nulová",J149,0)</f>
        <v>0</v>
      </c>
      <c r="BJ149" s="20" t="s">
        <v>9</v>
      </c>
      <c r="BK149" s="192">
        <f>ROUND(I149*H149,0)</f>
        <v>0</v>
      </c>
      <c r="BL149" s="20" t="s">
        <v>187</v>
      </c>
      <c r="BM149" s="191" t="s">
        <v>366</v>
      </c>
    </row>
    <row r="150" s="15" customFormat="1">
      <c r="A150" s="15"/>
      <c r="B150" s="213"/>
      <c r="C150" s="15"/>
      <c r="D150" s="194" t="s">
        <v>132</v>
      </c>
      <c r="E150" s="214" t="s">
        <v>3</v>
      </c>
      <c r="F150" s="215" t="s">
        <v>367</v>
      </c>
      <c r="G150" s="15"/>
      <c r="H150" s="214" t="s">
        <v>3</v>
      </c>
      <c r="I150" s="216"/>
      <c r="J150" s="15"/>
      <c r="K150" s="15"/>
      <c r="L150" s="213"/>
      <c r="M150" s="217"/>
      <c r="N150" s="218"/>
      <c r="O150" s="218"/>
      <c r="P150" s="218"/>
      <c r="Q150" s="218"/>
      <c r="R150" s="218"/>
      <c r="S150" s="218"/>
      <c r="T150" s="219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14" t="s">
        <v>132</v>
      </c>
      <c r="AU150" s="214" t="s">
        <v>83</v>
      </c>
      <c r="AV150" s="15" t="s">
        <v>9</v>
      </c>
      <c r="AW150" s="15" t="s">
        <v>34</v>
      </c>
      <c r="AX150" s="15" t="s">
        <v>74</v>
      </c>
      <c r="AY150" s="214" t="s">
        <v>122</v>
      </c>
    </row>
    <row r="151" s="13" customFormat="1">
      <c r="A151" s="13"/>
      <c r="B151" s="193"/>
      <c r="C151" s="13"/>
      <c r="D151" s="194" t="s">
        <v>132</v>
      </c>
      <c r="E151" s="195" t="s">
        <v>3</v>
      </c>
      <c r="F151" s="196" t="s">
        <v>368</v>
      </c>
      <c r="G151" s="13"/>
      <c r="H151" s="197">
        <v>1272</v>
      </c>
      <c r="I151" s="198"/>
      <c r="J151" s="13"/>
      <c r="K151" s="13"/>
      <c r="L151" s="193"/>
      <c r="M151" s="199"/>
      <c r="N151" s="200"/>
      <c r="O151" s="200"/>
      <c r="P151" s="200"/>
      <c r="Q151" s="200"/>
      <c r="R151" s="200"/>
      <c r="S151" s="200"/>
      <c r="T151" s="201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95" t="s">
        <v>132</v>
      </c>
      <c r="AU151" s="195" t="s">
        <v>83</v>
      </c>
      <c r="AV151" s="13" t="s">
        <v>83</v>
      </c>
      <c r="AW151" s="13" t="s">
        <v>34</v>
      </c>
      <c r="AX151" s="13" t="s">
        <v>9</v>
      </c>
      <c r="AY151" s="195" t="s">
        <v>122</v>
      </c>
    </row>
    <row r="152" s="2" customFormat="1" ht="16.5" customHeight="1">
      <c r="A152" s="39"/>
      <c r="B152" s="179"/>
      <c r="C152" s="220" t="s">
        <v>266</v>
      </c>
      <c r="D152" s="220" t="s">
        <v>263</v>
      </c>
      <c r="E152" s="221" t="s">
        <v>369</v>
      </c>
      <c r="F152" s="222" t="s">
        <v>370</v>
      </c>
      <c r="G152" s="223" t="s">
        <v>128</v>
      </c>
      <c r="H152" s="224">
        <v>16.282</v>
      </c>
      <c r="I152" s="225"/>
      <c r="J152" s="226">
        <f>ROUND(I152*H152,0)</f>
        <v>0</v>
      </c>
      <c r="K152" s="222" t="s">
        <v>129</v>
      </c>
      <c r="L152" s="227"/>
      <c r="M152" s="228" t="s">
        <v>3</v>
      </c>
      <c r="N152" s="229" t="s">
        <v>45</v>
      </c>
      <c r="O152" s="73"/>
      <c r="P152" s="189">
        <f>O152*H152</f>
        <v>0</v>
      </c>
      <c r="Q152" s="189">
        <v>0.55000000000000004</v>
      </c>
      <c r="R152" s="189">
        <f>Q152*H152</f>
        <v>8.9551000000000016</v>
      </c>
      <c r="S152" s="189">
        <v>0</v>
      </c>
      <c r="T152" s="190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191" t="s">
        <v>266</v>
      </c>
      <c r="AT152" s="191" t="s">
        <v>263</v>
      </c>
      <c r="AU152" s="191" t="s">
        <v>83</v>
      </c>
      <c r="AY152" s="20" t="s">
        <v>122</v>
      </c>
      <c r="BE152" s="192">
        <f>IF(N152="základní",J152,0)</f>
        <v>0</v>
      </c>
      <c r="BF152" s="192">
        <f>IF(N152="snížená",J152,0)</f>
        <v>0</v>
      </c>
      <c r="BG152" s="192">
        <f>IF(N152="zákl. přenesená",J152,0)</f>
        <v>0</v>
      </c>
      <c r="BH152" s="192">
        <f>IF(N152="sníž. přenesená",J152,0)</f>
        <v>0</v>
      </c>
      <c r="BI152" s="192">
        <f>IF(N152="nulová",J152,0)</f>
        <v>0</v>
      </c>
      <c r="BJ152" s="20" t="s">
        <v>9</v>
      </c>
      <c r="BK152" s="192">
        <f>ROUND(I152*H152,0)</f>
        <v>0</v>
      </c>
      <c r="BL152" s="20" t="s">
        <v>187</v>
      </c>
      <c r="BM152" s="191" t="s">
        <v>371</v>
      </c>
    </row>
    <row r="153" s="15" customFormat="1">
      <c r="A153" s="15"/>
      <c r="B153" s="213"/>
      <c r="C153" s="15"/>
      <c r="D153" s="194" t="s">
        <v>132</v>
      </c>
      <c r="E153" s="214" t="s">
        <v>3</v>
      </c>
      <c r="F153" s="215" t="s">
        <v>367</v>
      </c>
      <c r="G153" s="15"/>
      <c r="H153" s="214" t="s">
        <v>3</v>
      </c>
      <c r="I153" s="216"/>
      <c r="J153" s="15"/>
      <c r="K153" s="15"/>
      <c r="L153" s="213"/>
      <c r="M153" s="217"/>
      <c r="N153" s="218"/>
      <c r="O153" s="218"/>
      <c r="P153" s="218"/>
      <c r="Q153" s="218"/>
      <c r="R153" s="218"/>
      <c r="S153" s="218"/>
      <c r="T153" s="219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14" t="s">
        <v>132</v>
      </c>
      <c r="AU153" s="214" t="s">
        <v>83</v>
      </c>
      <c r="AV153" s="15" t="s">
        <v>9</v>
      </c>
      <c r="AW153" s="15" t="s">
        <v>34</v>
      </c>
      <c r="AX153" s="15" t="s">
        <v>74</v>
      </c>
      <c r="AY153" s="214" t="s">
        <v>122</v>
      </c>
    </row>
    <row r="154" s="13" customFormat="1">
      <c r="A154" s="13"/>
      <c r="B154" s="193"/>
      <c r="C154" s="13"/>
      <c r="D154" s="194" t="s">
        <v>132</v>
      </c>
      <c r="E154" s="195" t="s">
        <v>3</v>
      </c>
      <c r="F154" s="196" t="s">
        <v>372</v>
      </c>
      <c r="G154" s="13"/>
      <c r="H154" s="197">
        <v>16.282</v>
      </c>
      <c r="I154" s="198"/>
      <c r="J154" s="13"/>
      <c r="K154" s="13"/>
      <c r="L154" s="193"/>
      <c r="M154" s="199"/>
      <c r="N154" s="200"/>
      <c r="O154" s="200"/>
      <c r="P154" s="200"/>
      <c r="Q154" s="200"/>
      <c r="R154" s="200"/>
      <c r="S154" s="200"/>
      <c r="T154" s="201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95" t="s">
        <v>132</v>
      </c>
      <c r="AU154" s="195" t="s">
        <v>83</v>
      </c>
      <c r="AV154" s="13" t="s">
        <v>83</v>
      </c>
      <c r="AW154" s="13" t="s">
        <v>34</v>
      </c>
      <c r="AX154" s="13" t="s">
        <v>9</v>
      </c>
      <c r="AY154" s="195" t="s">
        <v>122</v>
      </c>
    </row>
    <row r="155" s="2" customFormat="1" ht="21.75" customHeight="1">
      <c r="A155" s="39"/>
      <c r="B155" s="179"/>
      <c r="C155" s="180" t="s">
        <v>373</v>
      </c>
      <c r="D155" s="180" t="s">
        <v>125</v>
      </c>
      <c r="E155" s="181" t="s">
        <v>374</v>
      </c>
      <c r="F155" s="182" t="s">
        <v>375</v>
      </c>
      <c r="G155" s="183" t="s">
        <v>136</v>
      </c>
      <c r="H155" s="184">
        <v>794.69299999999998</v>
      </c>
      <c r="I155" s="185"/>
      <c r="J155" s="186">
        <f>ROUND(I155*H155,0)</f>
        <v>0</v>
      </c>
      <c r="K155" s="182" t="s">
        <v>129</v>
      </c>
      <c r="L155" s="40"/>
      <c r="M155" s="187" t="s">
        <v>3</v>
      </c>
      <c r="N155" s="188" t="s">
        <v>45</v>
      </c>
      <c r="O155" s="73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191" t="s">
        <v>187</v>
      </c>
      <c r="AT155" s="191" t="s">
        <v>125</v>
      </c>
      <c r="AU155" s="191" t="s">
        <v>83</v>
      </c>
      <c r="AY155" s="20" t="s">
        <v>122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20" t="s">
        <v>9</v>
      </c>
      <c r="BK155" s="192">
        <f>ROUND(I155*H155,0)</f>
        <v>0</v>
      </c>
      <c r="BL155" s="20" t="s">
        <v>187</v>
      </c>
      <c r="BM155" s="191" t="s">
        <v>376</v>
      </c>
    </row>
    <row r="156" s="15" customFormat="1">
      <c r="A156" s="15"/>
      <c r="B156" s="213"/>
      <c r="C156" s="15"/>
      <c r="D156" s="194" t="s">
        <v>132</v>
      </c>
      <c r="E156" s="214" t="s">
        <v>3</v>
      </c>
      <c r="F156" s="215" t="s">
        <v>367</v>
      </c>
      <c r="G156" s="15"/>
      <c r="H156" s="214" t="s">
        <v>3</v>
      </c>
      <c r="I156" s="216"/>
      <c r="J156" s="15"/>
      <c r="K156" s="15"/>
      <c r="L156" s="213"/>
      <c r="M156" s="217"/>
      <c r="N156" s="218"/>
      <c r="O156" s="218"/>
      <c r="P156" s="218"/>
      <c r="Q156" s="218"/>
      <c r="R156" s="218"/>
      <c r="S156" s="218"/>
      <c r="T156" s="21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14" t="s">
        <v>132</v>
      </c>
      <c r="AU156" s="214" t="s">
        <v>83</v>
      </c>
      <c r="AV156" s="15" t="s">
        <v>9</v>
      </c>
      <c r="AW156" s="15" t="s">
        <v>34</v>
      </c>
      <c r="AX156" s="15" t="s">
        <v>74</v>
      </c>
      <c r="AY156" s="214" t="s">
        <v>122</v>
      </c>
    </row>
    <row r="157" s="13" customFormat="1">
      <c r="A157" s="13"/>
      <c r="B157" s="193"/>
      <c r="C157" s="13"/>
      <c r="D157" s="194" t="s">
        <v>132</v>
      </c>
      <c r="E157" s="195" t="s">
        <v>3</v>
      </c>
      <c r="F157" s="196" t="s">
        <v>377</v>
      </c>
      <c r="G157" s="13"/>
      <c r="H157" s="197">
        <v>760.11699999999996</v>
      </c>
      <c r="I157" s="198"/>
      <c r="J157" s="13"/>
      <c r="K157" s="13"/>
      <c r="L157" s="193"/>
      <c r="M157" s="199"/>
      <c r="N157" s="200"/>
      <c r="O157" s="200"/>
      <c r="P157" s="200"/>
      <c r="Q157" s="200"/>
      <c r="R157" s="200"/>
      <c r="S157" s="200"/>
      <c r="T157" s="20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95" t="s">
        <v>132</v>
      </c>
      <c r="AU157" s="195" t="s">
        <v>83</v>
      </c>
      <c r="AV157" s="13" t="s">
        <v>83</v>
      </c>
      <c r="AW157" s="13" t="s">
        <v>34</v>
      </c>
      <c r="AX157" s="13" t="s">
        <v>74</v>
      </c>
      <c r="AY157" s="195" t="s">
        <v>122</v>
      </c>
    </row>
    <row r="158" s="13" customFormat="1">
      <c r="A158" s="13"/>
      <c r="B158" s="193"/>
      <c r="C158" s="13"/>
      <c r="D158" s="194" t="s">
        <v>132</v>
      </c>
      <c r="E158" s="195" t="s">
        <v>3</v>
      </c>
      <c r="F158" s="196" t="s">
        <v>378</v>
      </c>
      <c r="G158" s="13"/>
      <c r="H158" s="197">
        <v>34.576000000000001</v>
      </c>
      <c r="I158" s="198"/>
      <c r="J158" s="13"/>
      <c r="K158" s="13"/>
      <c r="L158" s="193"/>
      <c r="M158" s="199"/>
      <c r="N158" s="200"/>
      <c r="O158" s="200"/>
      <c r="P158" s="200"/>
      <c r="Q158" s="200"/>
      <c r="R158" s="200"/>
      <c r="S158" s="200"/>
      <c r="T158" s="20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195" t="s">
        <v>132</v>
      </c>
      <c r="AU158" s="195" t="s">
        <v>83</v>
      </c>
      <c r="AV158" s="13" t="s">
        <v>83</v>
      </c>
      <c r="AW158" s="13" t="s">
        <v>34</v>
      </c>
      <c r="AX158" s="13" t="s">
        <v>74</v>
      </c>
      <c r="AY158" s="195" t="s">
        <v>122</v>
      </c>
    </row>
    <row r="159" s="14" customFormat="1">
      <c r="A159" s="14"/>
      <c r="B159" s="202"/>
      <c r="C159" s="14"/>
      <c r="D159" s="194" t="s">
        <v>132</v>
      </c>
      <c r="E159" s="203" t="s">
        <v>3</v>
      </c>
      <c r="F159" s="204" t="s">
        <v>191</v>
      </c>
      <c r="G159" s="14"/>
      <c r="H159" s="205">
        <v>794.69299999999998</v>
      </c>
      <c r="I159" s="206"/>
      <c r="J159" s="14"/>
      <c r="K159" s="14"/>
      <c r="L159" s="202"/>
      <c r="M159" s="207"/>
      <c r="N159" s="208"/>
      <c r="O159" s="208"/>
      <c r="P159" s="208"/>
      <c r="Q159" s="208"/>
      <c r="R159" s="208"/>
      <c r="S159" s="208"/>
      <c r="T159" s="20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03" t="s">
        <v>132</v>
      </c>
      <c r="AU159" s="203" t="s">
        <v>83</v>
      </c>
      <c r="AV159" s="14" t="s">
        <v>130</v>
      </c>
      <c r="AW159" s="14" t="s">
        <v>34</v>
      </c>
      <c r="AX159" s="14" t="s">
        <v>9</v>
      </c>
      <c r="AY159" s="203" t="s">
        <v>122</v>
      </c>
    </row>
    <row r="160" s="2" customFormat="1" ht="16.5" customHeight="1">
      <c r="A160" s="39"/>
      <c r="B160" s="179"/>
      <c r="C160" s="220" t="s">
        <v>379</v>
      </c>
      <c r="D160" s="220" t="s">
        <v>263</v>
      </c>
      <c r="E160" s="221" t="s">
        <v>380</v>
      </c>
      <c r="F160" s="222" t="s">
        <v>381</v>
      </c>
      <c r="G160" s="223" t="s">
        <v>128</v>
      </c>
      <c r="H160" s="224">
        <v>20.026</v>
      </c>
      <c r="I160" s="225"/>
      <c r="J160" s="226">
        <f>ROUND(I160*H160,0)</f>
        <v>0</v>
      </c>
      <c r="K160" s="222" t="s">
        <v>129</v>
      </c>
      <c r="L160" s="227"/>
      <c r="M160" s="228" t="s">
        <v>3</v>
      </c>
      <c r="N160" s="229" t="s">
        <v>45</v>
      </c>
      <c r="O160" s="73"/>
      <c r="P160" s="189">
        <f>O160*H160</f>
        <v>0</v>
      </c>
      <c r="Q160" s="189">
        <v>0.55000000000000004</v>
      </c>
      <c r="R160" s="189">
        <f>Q160*H160</f>
        <v>11.0143</v>
      </c>
      <c r="S160" s="189">
        <v>0</v>
      </c>
      <c r="T160" s="190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191" t="s">
        <v>266</v>
      </c>
      <c r="AT160" s="191" t="s">
        <v>263</v>
      </c>
      <c r="AU160" s="191" t="s">
        <v>83</v>
      </c>
      <c r="AY160" s="20" t="s">
        <v>122</v>
      </c>
      <c r="BE160" s="192">
        <f>IF(N160="základní",J160,0)</f>
        <v>0</v>
      </c>
      <c r="BF160" s="192">
        <f>IF(N160="snížená",J160,0)</f>
        <v>0</v>
      </c>
      <c r="BG160" s="192">
        <f>IF(N160="zákl. přenesená",J160,0)</f>
        <v>0</v>
      </c>
      <c r="BH160" s="192">
        <f>IF(N160="sníž. přenesená",J160,0)</f>
        <v>0</v>
      </c>
      <c r="BI160" s="192">
        <f>IF(N160="nulová",J160,0)</f>
        <v>0</v>
      </c>
      <c r="BJ160" s="20" t="s">
        <v>9</v>
      </c>
      <c r="BK160" s="192">
        <f>ROUND(I160*H160,0)</f>
        <v>0</v>
      </c>
      <c r="BL160" s="20" t="s">
        <v>187</v>
      </c>
      <c r="BM160" s="191" t="s">
        <v>382</v>
      </c>
    </row>
    <row r="161" s="15" customFormat="1">
      <c r="A161" s="15"/>
      <c r="B161" s="213"/>
      <c r="C161" s="15"/>
      <c r="D161" s="194" t="s">
        <v>132</v>
      </c>
      <c r="E161" s="214" t="s">
        <v>3</v>
      </c>
      <c r="F161" s="215" t="s">
        <v>367</v>
      </c>
      <c r="G161" s="15"/>
      <c r="H161" s="214" t="s">
        <v>3</v>
      </c>
      <c r="I161" s="216"/>
      <c r="J161" s="15"/>
      <c r="K161" s="15"/>
      <c r="L161" s="213"/>
      <c r="M161" s="217"/>
      <c r="N161" s="218"/>
      <c r="O161" s="218"/>
      <c r="P161" s="218"/>
      <c r="Q161" s="218"/>
      <c r="R161" s="218"/>
      <c r="S161" s="218"/>
      <c r="T161" s="219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14" t="s">
        <v>132</v>
      </c>
      <c r="AU161" s="214" t="s">
        <v>83</v>
      </c>
      <c r="AV161" s="15" t="s">
        <v>9</v>
      </c>
      <c r="AW161" s="15" t="s">
        <v>34</v>
      </c>
      <c r="AX161" s="15" t="s">
        <v>74</v>
      </c>
      <c r="AY161" s="214" t="s">
        <v>122</v>
      </c>
    </row>
    <row r="162" s="13" customFormat="1">
      <c r="A162" s="13"/>
      <c r="B162" s="193"/>
      <c r="C162" s="13"/>
      <c r="D162" s="194" t="s">
        <v>132</v>
      </c>
      <c r="E162" s="195" t="s">
        <v>3</v>
      </c>
      <c r="F162" s="196" t="s">
        <v>383</v>
      </c>
      <c r="G162" s="13"/>
      <c r="H162" s="197">
        <v>19.155000000000001</v>
      </c>
      <c r="I162" s="198"/>
      <c r="J162" s="13"/>
      <c r="K162" s="13"/>
      <c r="L162" s="193"/>
      <c r="M162" s="199"/>
      <c r="N162" s="200"/>
      <c r="O162" s="200"/>
      <c r="P162" s="200"/>
      <c r="Q162" s="200"/>
      <c r="R162" s="200"/>
      <c r="S162" s="200"/>
      <c r="T162" s="201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95" t="s">
        <v>132</v>
      </c>
      <c r="AU162" s="195" t="s">
        <v>83</v>
      </c>
      <c r="AV162" s="13" t="s">
        <v>83</v>
      </c>
      <c r="AW162" s="13" t="s">
        <v>34</v>
      </c>
      <c r="AX162" s="13" t="s">
        <v>74</v>
      </c>
      <c r="AY162" s="195" t="s">
        <v>122</v>
      </c>
    </row>
    <row r="163" s="13" customFormat="1">
      <c r="A163" s="13"/>
      <c r="B163" s="193"/>
      <c r="C163" s="13"/>
      <c r="D163" s="194" t="s">
        <v>132</v>
      </c>
      <c r="E163" s="195" t="s">
        <v>3</v>
      </c>
      <c r="F163" s="196" t="s">
        <v>384</v>
      </c>
      <c r="G163" s="13"/>
      <c r="H163" s="197">
        <v>0.871</v>
      </c>
      <c r="I163" s="198"/>
      <c r="J163" s="13"/>
      <c r="K163" s="13"/>
      <c r="L163" s="193"/>
      <c r="M163" s="199"/>
      <c r="N163" s="200"/>
      <c r="O163" s="200"/>
      <c r="P163" s="200"/>
      <c r="Q163" s="200"/>
      <c r="R163" s="200"/>
      <c r="S163" s="200"/>
      <c r="T163" s="20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95" t="s">
        <v>132</v>
      </c>
      <c r="AU163" s="195" t="s">
        <v>83</v>
      </c>
      <c r="AV163" s="13" t="s">
        <v>83</v>
      </c>
      <c r="AW163" s="13" t="s">
        <v>34</v>
      </c>
      <c r="AX163" s="13" t="s">
        <v>74</v>
      </c>
      <c r="AY163" s="195" t="s">
        <v>122</v>
      </c>
    </row>
    <row r="164" s="14" customFormat="1">
      <c r="A164" s="14"/>
      <c r="B164" s="202"/>
      <c r="C164" s="14"/>
      <c r="D164" s="194" t="s">
        <v>132</v>
      </c>
      <c r="E164" s="203" t="s">
        <v>3</v>
      </c>
      <c r="F164" s="204" t="s">
        <v>191</v>
      </c>
      <c r="G164" s="14"/>
      <c r="H164" s="205">
        <v>20.026</v>
      </c>
      <c r="I164" s="206"/>
      <c r="J164" s="14"/>
      <c r="K164" s="14"/>
      <c r="L164" s="202"/>
      <c r="M164" s="207"/>
      <c r="N164" s="208"/>
      <c r="O164" s="208"/>
      <c r="P164" s="208"/>
      <c r="Q164" s="208"/>
      <c r="R164" s="208"/>
      <c r="S164" s="208"/>
      <c r="T164" s="209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03" t="s">
        <v>132</v>
      </c>
      <c r="AU164" s="203" t="s">
        <v>83</v>
      </c>
      <c r="AV164" s="14" t="s">
        <v>130</v>
      </c>
      <c r="AW164" s="14" t="s">
        <v>34</v>
      </c>
      <c r="AX164" s="14" t="s">
        <v>9</v>
      </c>
      <c r="AY164" s="203" t="s">
        <v>122</v>
      </c>
    </row>
    <row r="165" s="2" customFormat="1" ht="21.75" customHeight="1">
      <c r="A165" s="39"/>
      <c r="B165" s="179"/>
      <c r="C165" s="180" t="s">
        <v>385</v>
      </c>
      <c r="D165" s="180" t="s">
        <v>125</v>
      </c>
      <c r="E165" s="181" t="s">
        <v>386</v>
      </c>
      <c r="F165" s="182" t="s">
        <v>387</v>
      </c>
      <c r="G165" s="183" t="s">
        <v>136</v>
      </c>
      <c r="H165" s="184">
        <v>138</v>
      </c>
      <c r="I165" s="185"/>
      <c r="J165" s="186">
        <f>ROUND(I165*H165,0)</f>
        <v>0</v>
      </c>
      <c r="K165" s="182" t="s">
        <v>129</v>
      </c>
      <c r="L165" s="40"/>
      <c r="M165" s="187" t="s">
        <v>3</v>
      </c>
      <c r="N165" s="188" t="s">
        <v>45</v>
      </c>
      <c r="O165" s="73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191" t="s">
        <v>187</v>
      </c>
      <c r="AT165" s="191" t="s">
        <v>125</v>
      </c>
      <c r="AU165" s="191" t="s">
        <v>83</v>
      </c>
      <c r="AY165" s="20" t="s">
        <v>122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20" t="s">
        <v>9</v>
      </c>
      <c r="BK165" s="192">
        <f>ROUND(I165*H165,0)</f>
        <v>0</v>
      </c>
      <c r="BL165" s="20" t="s">
        <v>187</v>
      </c>
      <c r="BM165" s="191" t="s">
        <v>388</v>
      </c>
    </row>
    <row r="166" s="15" customFormat="1">
      <c r="A166" s="15"/>
      <c r="B166" s="213"/>
      <c r="C166" s="15"/>
      <c r="D166" s="194" t="s">
        <v>132</v>
      </c>
      <c r="E166" s="214" t="s">
        <v>3</v>
      </c>
      <c r="F166" s="215" t="s">
        <v>367</v>
      </c>
      <c r="G166" s="15"/>
      <c r="H166" s="214" t="s">
        <v>3</v>
      </c>
      <c r="I166" s="216"/>
      <c r="J166" s="15"/>
      <c r="K166" s="15"/>
      <c r="L166" s="213"/>
      <c r="M166" s="217"/>
      <c r="N166" s="218"/>
      <c r="O166" s="218"/>
      <c r="P166" s="218"/>
      <c r="Q166" s="218"/>
      <c r="R166" s="218"/>
      <c r="S166" s="218"/>
      <c r="T166" s="219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14" t="s">
        <v>132</v>
      </c>
      <c r="AU166" s="214" t="s">
        <v>83</v>
      </c>
      <c r="AV166" s="15" t="s">
        <v>9</v>
      </c>
      <c r="AW166" s="15" t="s">
        <v>34</v>
      </c>
      <c r="AX166" s="15" t="s">
        <v>74</v>
      </c>
      <c r="AY166" s="214" t="s">
        <v>122</v>
      </c>
    </row>
    <row r="167" s="13" customFormat="1">
      <c r="A167" s="13"/>
      <c r="B167" s="193"/>
      <c r="C167" s="13"/>
      <c r="D167" s="194" t="s">
        <v>132</v>
      </c>
      <c r="E167" s="195" t="s">
        <v>3</v>
      </c>
      <c r="F167" s="196" t="s">
        <v>389</v>
      </c>
      <c r="G167" s="13"/>
      <c r="H167" s="197">
        <v>138</v>
      </c>
      <c r="I167" s="198"/>
      <c r="J167" s="13"/>
      <c r="K167" s="13"/>
      <c r="L167" s="193"/>
      <c r="M167" s="199"/>
      <c r="N167" s="200"/>
      <c r="O167" s="200"/>
      <c r="P167" s="200"/>
      <c r="Q167" s="200"/>
      <c r="R167" s="200"/>
      <c r="S167" s="200"/>
      <c r="T167" s="201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95" t="s">
        <v>132</v>
      </c>
      <c r="AU167" s="195" t="s">
        <v>83</v>
      </c>
      <c r="AV167" s="13" t="s">
        <v>83</v>
      </c>
      <c r="AW167" s="13" t="s">
        <v>34</v>
      </c>
      <c r="AX167" s="13" t="s">
        <v>9</v>
      </c>
      <c r="AY167" s="195" t="s">
        <v>122</v>
      </c>
    </row>
    <row r="168" s="2" customFormat="1" ht="16.5" customHeight="1">
      <c r="A168" s="39"/>
      <c r="B168" s="179"/>
      <c r="C168" s="220" t="s">
        <v>390</v>
      </c>
      <c r="D168" s="220" t="s">
        <v>263</v>
      </c>
      <c r="E168" s="221" t="s">
        <v>391</v>
      </c>
      <c r="F168" s="222" t="s">
        <v>392</v>
      </c>
      <c r="G168" s="223" t="s">
        <v>128</v>
      </c>
      <c r="H168" s="224">
        <v>5.9619999999999997</v>
      </c>
      <c r="I168" s="225"/>
      <c r="J168" s="226">
        <f>ROUND(I168*H168,0)</f>
        <v>0</v>
      </c>
      <c r="K168" s="222" t="s">
        <v>129</v>
      </c>
      <c r="L168" s="227"/>
      <c r="M168" s="228" t="s">
        <v>3</v>
      </c>
      <c r="N168" s="229" t="s">
        <v>45</v>
      </c>
      <c r="O168" s="73"/>
      <c r="P168" s="189">
        <f>O168*H168</f>
        <v>0</v>
      </c>
      <c r="Q168" s="189">
        <v>0.55000000000000004</v>
      </c>
      <c r="R168" s="189">
        <f>Q168*H168</f>
        <v>3.2791000000000001</v>
      </c>
      <c r="S168" s="189">
        <v>0</v>
      </c>
      <c r="T168" s="190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191" t="s">
        <v>266</v>
      </c>
      <c r="AT168" s="191" t="s">
        <v>263</v>
      </c>
      <c r="AU168" s="191" t="s">
        <v>83</v>
      </c>
      <c r="AY168" s="20" t="s">
        <v>122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20" t="s">
        <v>9</v>
      </c>
      <c r="BK168" s="192">
        <f>ROUND(I168*H168,0)</f>
        <v>0</v>
      </c>
      <c r="BL168" s="20" t="s">
        <v>187</v>
      </c>
      <c r="BM168" s="191" t="s">
        <v>393</v>
      </c>
    </row>
    <row r="169" s="15" customFormat="1">
      <c r="A169" s="15"/>
      <c r="B169" s="213"/>
      <c r="C169" s="15"/>
      <c r="D169" s="194" t="s">
        <v>132</v>
      </c>
      <c r="E169" s="214" t="s">
        <v>3</v>
      </c>
      <c r="F169" s="215" t="s">
        <v>367</v>
      </c>
      <c r="G169" s="15"/>
      <c r="H169" s="214" t="s">
        <v>3</v>
      </c>
      <c r="I169" s="216"/>
      <c r="J169" s="15"/>
      <c r="K169" s="15"/>
      <c r="L169" s="213"/>
      <c r="M169" s="217"/>
      <c r="N169" s="218"/>
      <c r="O169" s="218"/>
      <c r="P169" s="218"/>
      <c r="Q169" s="218"/>
      <c r="R169" s="218"/>
      <c r="S169" s="218"/>
      <c r="T169" s="219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14" t="s">
        <v>132</v>
      </c>
      <c r="AU169" s="214" t="s">
        <v>83</v>
      </c>
      <c r="AV169" s="15" t="s">
        <v>9</v>
      </c>
      <c r="AW169" s="15" t="s">
        <v>34</v>
      </c>
      <c r="AX169" s="15" t="s">
        <v>74</v>
      </c>
      <c r="AY169" s="214" t="s">
        <v>122</v>
      </c>
    </row>
    <row r="170" s="13" customFormat="1">
      <c r="A170" s="13"/>
      <c r="B170" s="193"/>
      <c r="C170" s="13"/>
      <c r="D170" s="194" t="s">
        <v>132</v>
      </c>
      <c r="E170" s="195" t="s">
        <v>3</v>
      </c>
      <c r="F170" s="196" t="s">
        <v>394</v>
      </c>
      <c r="G170" s="13"/>
      <c r="H170" s="197">
        <v>5.9619999999999997</v>
      </c>
      <c r="I170" s="198"/>
      <c r="J170" s="13"/>
      <c r="K170" s="13"/>
      <c r="L170" s="193"/>
      <c r="M170" s="199"/>
      <c r="N170" s="200"/>
      <c r="O170" s="200"/>
      <c r="P170" s="200"/>
      <c r="Q170" s="200"/>
      <c r="R170" s="200"/>
      <c r="S170" s="200"/>
      <c r="T170" s="20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95" t="s">
        <v>132</v>
      </c>
      <c r="AU170" s="195" t="s">
        <v>83</v>
      </c>
      <c r="AV170" s="13" t="s">
        <v>83</v>
      </c>
      <c r="AW170" s="13" t="s">
        <v>34</v>
      </c>
      <c r="AX170" s="13" t="s">
        <v>9</v>
      </c>
      <c r="AY170" s="195" t="s">
        <v>122</v>
      </c>
    </row>
    <row r="171" s="2" customFormat="1" ht="21.75" customHeight="1">
      <c r="A171" s="39"/>
      <c r="B171" s="179"/>
      <c r="C171" s="180" t="s">
        <v>395</v>
      </c>
      <c r="D171" s="180" t="s">
        <v>125</v>
      </c>
      <c r="E171" s="181" t="s">
        <v>396</v>
      </c>
      <c r="F171" s="182" t="s">
        <v>397</v>
      </c>
      <c r="G171" s="183" t="s">
        <v>195</v>
      </c>
      <c r="H171" s="184">
        <v>722.65599999999995</v>
      </c>
      <c r="I171" s="185"/>
      <c r="J171" s="186">
        <f>ROUND(I171*H171,0)</f>
        <v>0</v>
      </c>
      <c r="K171" s="182" t="s">
        <v>129</v>
      </c>
      <c r="L171" s="40"/>
      <c r="M171" s="187" t="s">
        <v>3</v>
      </c>
      <c r="N171" s="188" t="s">
        <v>45</v>
      </c>
      <c r="O171" s="73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191" t="s">
        <v>187</v>
      </c>
      <c r="AT171" s="191" t="s">
        <v>125</v>
      </c>
      <c r="AU171" s="191" t="s">
        <v>83</v>
      </c>
      <c r="AY171" s="20" t="s">
        <v>122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20" t="s">
        <v>9</v>
      </c>
      <c r="BK171" s="192">
        <f>ROUND(I171*H171,0)</f>
        <v>0</v>
      </c>
      <c r="BL171" s="20" t="s">
        <v>187</v>
      </c>
      <c r="BM171" s="191" t="s">
        <v>398</v>
      </c>
    </row>
    <row r="172" s="15" customFormat="1">
      <c r="A172" s="15"/>
      <c r="B172" s="213"/>
      <c r="C172" s="15"/>
      <c r="D172" s="194" t="s">
        <v>132</v>
      </c>
      <c r="E172" s="214" t="s">
        <v>3</v>
      </c>
      <c r="F172" s="215" t="s">
        <v>399</v>
      </c>
      <c r="G172" s="15"/>
      <c r="H172" s="214" t="s">
        <v>3</v>
      </c>
      <c r="I172" s="216"/>
      <c r="J172" s="15"/>
      <c r="K172" s="15"/>
      <c r="L172" s="213"/>
      <c r="M172" s="217"/>
      <c r="N172" s="218"/>
      <c r="O172" s="218"/>
      <c r="P172" s="218"/>
      <c r="Q172" s="218"/>
      <c r="R172" s="218"/>
      <c r="S172" s="218"/>
      <c r="T172" s="219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14" t="s">
        <v>132</v>
      </c>
      <c r="AU172" s="214" t="s">
        <v>83</v>
      </c>
      <c r="AV172" s="15" t="s">
        <v>9</v>
      </c>
      <c r="AW172" s="15" t="s">
        <v>34</v>
      </c>
      <c r="AX172" s="15" t="s">
        <v>74</v>
      </c>
      <c r="AY172" s="214" t="s">
        <v>122</v>
      </c>
    </row>
    <row r="173" s="13" customFormat="1">
      <c r="A173" s="13"/>
      <c r="B173" s="193"/>
      <c r="C173" s="13"/>
      <c r="D173" s="194" t="s">
        <v>132</v>
      </c>
      <c r="E173" s="195" t="s">
        <v>3</v>
      </c>
      <c r="F173" s="196" t="s">
        <v>273</v>
      </c>
      <c r="G173" s="13"/>
      <c r="H173" s="197">
        <v>722.65599999999995</v>
      </c>
      <c r="I173" s="198"/>
      <c r="J173" s="13"/>
      <c r="K173" s="13"/>
      <c r="L173" s="193"/>
      <c r="M173" s="199"/>
      <c r="N173" s="200"/>
      <c r="O173" s="200"/>
      <c r="P173" s="200"/>
      <c r="Q173" s="200"/>
      <c r="R173" s="200"/>
      <c r="S173" s="200"/>
      <c r="T173" s="20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95" t="s">
        <v>132</v>
      </c>
      <c r="AU173" s="195" t="s">
        <v>83</v>
      </c>
      <c r="AV173" s="13" t="s">
        <v>83</v>
      </c>
      <c r="AW173" s="13" t="s">
        <v>34</v>
      </c>
      <c r="AX173" s="13" t="s">
        <v>9</v>
      </c>
      <c r="AY173" s="195" t="s">
        <v>122</v>
      </c>
    </row>
    <row r="174" s="2" customFormat="1" ht="16.5" customHeight="1">
      <c r="A174" s="39"/>
      <c r="B174" s="179"/>
      <c r="C174" s="220" t="s">
        <v>400</v>
      </c>
      <c r="D174" s="220" t="s">
        <v>263</v>
      </c>
      <c r="E174" s="221" t="s">
        <v>401</v>
      </c>
      <c r="F174" s="222" t="s">
        <v>402</v>
      </c>
      <c r="G174" s="223" t="s">
        <v>128</v>
      </c>
      <c r="H174" s="224">
        <v>17.344000000000001</v>
      </c>
      <c r="I174" s="225"/>
      <c r="J174" s="226">
        <f>ROUND(I174*H174,0)</f>
        <v>0</v>
      </c>
      <c r="K174" s="222" t="s">
        <v>129</v>
      </c>
      <c r="L174" s="227"/>
      <c r="M174" s="228" t="s">
        <v>3</v>
      </c>
      <c r="N174" s="229" t="s">
        <v>45</v>
      </c>
      <c r="O174" s="73"/>
      <c r="P174" s="189">
        <f>O174*H174</f>
        <v>0</v>
      </c>
      <c r="Q174" s="189">
        <v>0.55000000000000004</v>
      </c>
      <c r="R174" s="189">
        <f>Q174*H174</f>
        <v>9.539200000000001</v>
      </c>
      <c r="S174" s="189">
        <v>0</v>
      </c>
      <c r="T174" s="190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191" t="s">
        <v>266</v>
      </c>
      <c r="AT174" s="191" t="s">
        <v>263</v>
      </c>
      <c r="AU174" s="191" t="s">
        <v>83</v>
      </c>
      <c r="AY174" s="20" t="s">
        <v>122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20" t="s">
        <v>9</v>
      </c>
      <c r="BK174" s="192">
        <f>ROUND(I174*H174,0)</f>
        <v>0</v>
      </c>
      <c r="BL174" s="20" t="s">
        <v>187</v>
      </c>
      <c r="BM174" s="191" t="s">
        <v>403</v>
      </c>
    </row>
    <row r="175" s="15" customFormat="1">
      <c r="A175" s="15"/>
      <c r="B175" s="213"/>
      <c r="C175" s="15"/>
      <c r="D175" s="194" t="s">
        <v>132</v>
      </c>
      <c r="E175" s="214" t="s">
        <v>3</v>
      </c>
      <c r="F175" s="215" t="s">
        <v>399</v>
      </c>
      <c r="G175" s="15"/>
      <c r="H175" s="214" t="s">
        <v>3</v>
      </c>
      <c r="I175" s="216"/>
      <c r="J175" s="15"/>
      <c r="K175" s="15"/>
      <c r="L175" s="213"/>
      <c r="M175" s="217"/>
      <c r="N175" s="218"/>
      <c r="O175" s="218"/>
      <c r="P175" s="218"/>
      <c r="Q175" s="218"/>
      <c r="R175" s="218"/>
      <c r="S175" s="218"/>
      <c r="T175" s="219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14" t="s">
        <v>132</v>
      </c>
      <c r="AU175" s="214" t="s">
        <v>83</v>
      </c>
      <c r="AV175" s="15" t="s">
        <v>9</v>
      </c>
      <c r="AW175" s="15" t="s">
        <v>34</v>
      </c>
      <c r="AX175" s="15" t="s">
        <v>74</v>
      </c>
      <c r="AY175" s="214" t="s">
        <v>122</v>
      </c>
    </row>
    <row r="176" s="13" customFormat="1">
      <c r="A176" s="13"/>
      <c r="B176" s="193"/>
      <c r="C176" s="13"/>
      <c r="D176" s="194" t="s">
        <v>132</v>
      </c>
      <c r="E176" s="195" t="s">
        <v>3</v>
      </c>
      <c r="F176" s="196" t="s">
        <v>273</v>
      </c>
      <c r="G176" s="13"/>
      <c r="H176" s="197">
        <v>722.65599999999995</v>
      </c>
      <c r="I176" s="198"/>
      <c r="J176" s="13"/>
      <c r="K176" s="13"/>
      <c r="L176" s="193"/>
      <c r="M176" s="199"/>
      <c r="N176" s="200"/>
      <c r="O176" s="200"/>
      <c r="P176" s="200"/>
      <c r="Q176" s="200"/>
      <c r="R176" s="200"/>
      <c r="S176" s="200"/>
      <c r="T176" s="201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95" t="s">
        <v>132</v>
      </c>
      <c r="AU176" s="195" t="s">
        <v>83</v>
      </c>
      <c r="AV176" s="13" t="s">
        <v>83</v>
      </c>
      <c r="AW176" s="13" t="s">
        <v>34</v>
      </c>
      <c r="AX176" s="13" t="s">
        <v>74</v>
      </c>
      <c r="AY176" s="195" t="s">
        <v>122</v>
      </c>
    </row>
    <row r="177" s="16" customFormat="1">
      <c r="A177" s="16"/>
      <c r="B177" s="230"/>
      <c r="C177" s="16"/>
      <c r="D177" s="194" t="s">
        <v>132</v>
      </c>
      <c r="E177" s="231" t="s">
        <v>3</v>
      </c>
      <c r="F177" s="232" t="s">
        <v>274</v>
      </c>
      <c r="G177" s="16"/>
      <c r="H177" s="233">
        <v>722.65599999999995</v>
      </c>
      <c r="I177" s="234"/>
      <c r="J177" s="16"/>
      <c r="K177" s="16"/>
      <c r="L177" s="230"/>
      <c r="M177" s="235"/>
      <c r="N177" s="236"/>
      <c r="O177" s="236"/>
      <c r="P177" s="236"/>
      <c r="Q177" s="236"/>
      <c r="R177" s="236"/>
      <c r="S177" s="236"/>
      <c r="T177" s="237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T177" s="231" t="s">
        <v>132</v>
      </c>
      <c r="AU177" s="231" t="s">
        <v>83</v>
      </c>
      <c r="AV177" s="16" t="s">
        <v>141</v>
      </c>
      <c r="AW177" s="16" t="s">
        <v>34</v>
      </c>
      <c r="AX177" s="16" t="s">
        <v>74</v>
      </c>
      <c r="AY177" s="231" t="s">
        <v>122</v>
      </c>
    </row>
    <row r="178" s="13" customFormat="1">
      <c r="A178" s="13"/>
      <c r="B178" s="193"/>
      <c r="C178" s="13"/>
      <c r="D178" s="194" t="s">
        <v>132</v>
      </c>
      <c r="E178" s="195" t="s">
        <v>3</v>
      </c>
      <c r="F178" s="196" t="s">
        <v>404</v>
      </c>
      <c r="G178" s="13"/>
      <c r="H178" s="197">
        <v>17.344000000000001</v>
      </c>
      <c r="I178" s="198"/>
      <c r="J178" s="13"/>
      <c r="K178" s="13"/>
      <c r="L178" s="193"/>
      <c r="M178" s="199"/>
      <c r="N178" s="200"/>
      <c r="O178" s="200"/>
      <c r="P178" s="200"/>
      <c r="Q178" s="200"/>
      <c r="R178" s="200"/>
      <c r="S178" s="200"/>
      <c r="T178" s="20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95" t="s">
        <v>132</v>
      </c>
      <c r="AU178" s="195" t="s">
        <v>83</v>
      </c>
      <c r="AV178" s="13" t="s">
        <v>83</v>
      </c>
      <c r="AW178" s="13" t="s">
        <v>34</v>
      </c>
      <c r="AX178" s="13" t="s">
        <v>9</v>
      </c>
      <c r="AY178" s="195" t="s">
        <v>122</v>
      </c>
    </row>
    <row r="179" s="2" customFormat="1" ht="16.5" customHeight="1">
      <c r="A179" s="39"/>
      <c r="B179" s="179"/>
      <c r="C179" s="180" t="s">
        <v>405</v>
      </c>
      <c r="D179" s="180" t="s">
        <v>125</v>
      </c>
      <c r="E179" s="181" t="s">
        <v>406</v>
      </c>
      <c r="F179" s="182" t="s">
        <v>407</v>
      </c>
      <c r="G179" s="183" t="s">
        <v>128</v>
      </c>
      <c r="H179" s="184">
        <v>59.613999999999997</v>
      </c>
      <c r="I179" s="185"/>
      <c r="J179" s="186">
        <f>ROUND(I179*H179,0)</f>
        <v>0</v>
      </c>
      <c r="K179" s="182" t="s">
        <v>129</v>
      </c>
      <c r="L179" s="40"/>
      <c r="M179" s="187" t="s">
        <v>3</v>
      </c>
      <c r="N179" s="188" t="s">
        <v>45</v>
      </c>
      <c r="O179" s="73"/>
      <c r="P179" s="189">
        <f>O179*H179</f>
        <v>0</v>
      </c>
      <c r="Q179" s="189">
        <v>0.023369999999999998</v>
      </c>
      <c r="R179" s="189">
        <f>Q179*H179</f>
        <v>1.3931791799999997</v>
      </c>
      <c r="S179" s="189">
        <v>0</v>
      </c>
      <c r="T179" s="190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191" t="s">
        <v>187</v>
      </c>
      <c r="AT179" s="191" t="s">
        <v>125</v>
      </c>
      <c r="AU179" s="191" t="s">
        <v>83</v>
      </c>
      <c r="AY179" s="20" t="s">
        <v>122</v>
      </c>
      <c r="BE179" s="192">
        <f>IF(N179="základní",J179,0)</f>
        <v>0</v>
      </c>
      <c r="BF179" s="192">
        <f>IF(N179="snížená",J179,0)</f>
        <v>0</v>
      </c>
      <c r="BG179" s="192">
        <f>IF(N179="zákl. přenesená",J179,0)</f>
        <v>0</v>
      </c>
      <c r="BH179" s="192">
        <f>IF(N179="sníž. přenesená",J179,0)</f>
        <v>0</v>
      </c>
      <c r="BI179" s="192">
        <f>IF(N179="nulová",J179,0)</f>
        <v>0</v>
      </c>
      <c r="BJ179" s="20" t="s">
        <v>9</v>
      </c>
      <c r="BK179" s="192">
        <f>ROUND(I179*H179,0)</f>
        <v>0</v>
      </c>
      <c r="BL179" s="20" t="s">
        <v>187</v>
      </c>
      <c r="BM179" s="191" t="s">
        <v>408</v>
      </c>
    </row>
    <row r="180" s="13" customFormat="1">
      <c r="A180" s="13"/>
      <c r="B180" s="193"/>
      <c r="C180" s="13"/>
      <c r="D180" s="194" t="s">
        <v>132</v>
      </c>
      <c r="E180" s="195" t="s">
        <v>3</v>
      </c>
      <c r="F180" s="196" t="s">
        <v>409</v>
      </c>
      <c r="G180" s="13"/>
      <c r="H180" s="197">
        <v>17.344000000000001</v>
      </c>
      <c r="I180" s="198"/>
      <c r="J180" s="13"/>
      <c r="K180" s="13"/>
      <c r="L180" s="193"/>
      <c r="M180" s="199"/>
      <c r="N180" s="200"/>
      <c r="O180" s="200"/>
      <c r="P180" s="200"/>
      <c r="Q180" s="200"/>
      <c r="R180" s="200"/>
      <c r="S180" s="200"/>
      <c r="T180" s="201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95" t="s">
        <v>132</v>
      </c>
      <c r="AU180" s="195" t="s">
        <v>83</v>
      </c>
      <c r="AV180" s="13" t="s">
        <v>83</v>
      </c>
      <c r="AW180" s="13" t="s">
        <v>34</v>
      </c>
      <c r="AX180" s="13" t="s">
        <v>74</v>
      </c>
      <c r="AY180" s="195" t="s">
        <v>122</v>
      </c>
    </row>
    <row r="181" s="13" customFormat="1">
      <c r="A181" s="13"/>
      <c r="B181" s="193"/>
      <c r="C181" s="13"/>
      <c r="D181" s="194" t="s">
        <v>132</v>
      </c>
      <c r="E181" s="195" t="s">
        <v>3</v>
      </c>
      <c r="F181" s="196" t="s">
        <v>410</v>
      </c>
      <c r="G181" s="13"/>
      <c r="H181" s="197">
        <v>42.270000000000003</v>
      </c>
      <c r="I181" s="198"/>
      <c r="J181" s="13"/>
      <c r="K181" s="13"/>
      <c r="L181" s="193"/>
      <c r="M181" s="199"/>
      <c r="N181" s="200"/>
      <c r="O181" s="200"/>
      <c r="P181" s="200"/>
      <c r="Q181" s="200"/>
      <c r="R181" s="200"/>
      <c r="S181" s="200"/>
      <c r="T181" s="20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95" t="s">
        <v>132</v>
      </c>
      <c r="AU181" s="195" t="s">
        <v>83</v>
      </c>
      <c r="AV181" s="13" t="s">
        <v>83</v>
      </c>
      <c r="AW181" s="13" t="s">
        <v>34</v>
      </c>
      <c r="AX181" s="13" t="s">
        <v>74</v>
      </c>
      <c r="AY181" s="195" t="s">
        <v>122</v>
      </c>
    </row>
    <row r="182" s="14" customFormat="1">
      <c r="A182" s="14"/>
      <c r="B182" s="202"/>
      <c r="C182" s="14"/>
      <c r="D182" s="194" t="s">
        <v>132</v>
      </c>
      <c r="E182" s="203" t="s">
        <v>3</v>
      </c>
      <c r="F182" s="204" t="s">
        <v>191</v>
      </c>
      <c r="G182" s="14"/>
      <c r="H182" s="205">
        <v>59.613999999999997</v>
      </c>
      <c r="I182" s="206"/>
      <c r="J182" s="14"/>
      <c r="K182" s="14"/>
      <c r="L182" s="202"/>
      <c r="M182" s="207"/>
      <c r="N182" s="208"/>
      <c r="O182" s="208"/>
      <c r="P182" s="208"/>
      <c r="Q182" s="208"/>
      <c r="R182" s="208"/>
      <c r="S182" s="208"/>
      <c r="T182" s="209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03" t="s">
        <v>132</v>
      </c>
      <c r="AU182" s="203" t="s">
        <v>83</v>
      </c>
      <c r="AV182" s="14" t="s">
        <v>130</v>
      </c>
      <c r="AW182" s="14" t="s">
        <v>34</v>
      </c>
      <c r="AX182" s="14" t="s">
        <v>9</v>
      </c>
      <c r="AY182" s="203" t="s">
        <v>122</v>
      </c>
    </row>
    <row r="183" s="2" customFormat="1" ht="16.5" customHeight="1">
      <c r="A183" s="39"/>
      <c r="B183" s="179"/>
      <c r="C183" s="180" t="s">
        <v>411</v>
      </c>
      <c r="D183" s="180" t="s">
        <v>125</v>
      </c>
      <c r="E183" s="181" t="s">
        <v>412</v>
      </c>
      <c r="F183" s="182" t="s">
        <v>413</v>
      </c>
      <c r="G183" s="183" t="s">
        <v>136</v>
      </c>
      <c r="H183" s="184">
        <v>23.399999999999999</v>
      </c>
      <c r="I183" s="185"/>
      <c r="J183" s="186">
        <f>ROUND(I183*H183,0)</f>
        <v>0</v>
      </c>
      <c r="K183" s="182" t="s">
        <v>3</v>
      </c>
      <c r="L183" s="40"/>
      <c r="M183" s="187" t="s">
        <v>3</v>
      </c>
      <c r="N183" s="188" t="s">
        <v>45</v>
      </c>
      <c r="O183" s="73"/>
      <c r="P183" s="189">
        <f>O183*H183</f>
        <v>0</v>
      </c>
      <c r="Q183" s="189">
        <v>0.015789999999999998</v>
      </c>
      <c r="R183" s="189">
        <f>Q183*H183</f>
        <v>0.36948599999999993</v>
      </c>
      <c r="S183" s="189">
        <v>0</v>
      </c>
      <c r="T183" s="190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191" t="s">
        <v>187</v>
      </c>
      <c r="AT183" s="191" t="s">
        <v>125</v>
      </c>
      <c r="AU183" s="191" t="s">
        <v>83</v>
      </c>
      <c r="AY183" s="20" t="s">
        <v>122</v>
      </c>
      <c r="BE183" s="192">
        <f>IF(N183="základní",J183,0)</f>
        <v>0</v>
      </c>
      <c r="BF183" s="192">
        <f>IF(N183="snížená",J183,0)</f>
        <v>0</v>
      </c>
      <c r="BG183" s="192">
        <f>IF(N183="zákl. přenesená",J183,0)</f>
        <v>0</v>
      </c>
      <c r="BH183" s="192">
        <f>IF(N183="sníž. přenesená",J183,0)</f>
        <v>0</v>
      </c>
      <c r="BI183" s="192">
        <f>IF(N183="nulová",J183,0)</f>
        <v>0</v>
      </c>
      <c r="BJ183" s="20" t="s">
        <v>9</v>
      </c>
      <c r="BK183" s="192">
        <f>ROUND(I183*H183,0)</f>
        <v>0</v>
      </c>
      <c r="BL183" s="20" t="s">
        <v>187</v>
      </c>
      <c r="BM183" s="191" t="s">
        <v>414</v>
      </c>
    </row>
    <row r="184" s="2" customFormat="1">
      <c r="A184" s="39"/>
      <c r="B184" s="40"/>
      <c r="C184" s="39"/>
      <c r="D184" s="194" t="s">
        <v>415</v>
      </c>
      <c r="E184" s="39"/>
      <c r="F184" s="238" t="s">
        <v>416</v>
      </c>
      <c r="G184" s="39"/>
      <c r="H184" s="39"/>
      <c r="I184" s="119"/>
      <c r="J184" s="39"/>
      <c r="K184" s="39"/>
      <c r="L184" s="40"/>
      <c r="M184" s="239"/>
      <c r="N184" s="240"/>
      <c r="O184" s="73"/>
      <c r="P184" s="73"/>
      <c r="Q184" s="73"/>
      <c r="R184" s="73"/>
      <c r="S184" s="73"/>
      <c r="T184" s="74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20" t="s">
        <v>415</v>
      </c>
      <c r="AU184" s="20" t="s">
        <v>83</v>
      </c>
    </row>
    <row r="185" s="2" customFormat="1" ht="16.5" customHeight="1">
      <c r="A185" s="39"/>
      <c r="B185" s="179"/>
      <c r="C185" s="180" t="s">
        <v>417</v>
      </c>
      <c r="D185" s="180" t="s">
        <v>125</v>
      </c>
      <c r="E185" s="181" t="s">
        <v>418</v>
      </c>
      <c r="F185" s="182" t="s">
        <v>419</v>
      </c>
      <c r="G185" s="183" t="s">
        <v>136</v>
      </c>
      <c r="H185" s="184">
        <v>120.09</v>
      </c>
      <c r="I185" s="185"/>
      <c r="J185" s="186">
        <f>ROUND(I185*H185,0)</f>
        <v>0</v>
      </c>
      <c r="K185" s="182" t="s">
        <v>3</v>
      </c>
      <c r="L185" s="40"/>
      <c r="M185" s="187" t="s">
        <v>3</v>
      </c>
      <c r="N185" s="188" t="s">
        <v>45</v>
      </c>
      <c r="O185" s="73"/>
      <c r="P185" s="189">
        <f>O185*H185</f>
        <v>0</v>
      </c>
      <c r="Q185" s="189">
        <v>0.015789999999999998</v>
      </c>
      <c r="R185" s="189">
        <f>Q185*H185</f>
        <v>1.8962210999999998</v>
      </c>
      <c r="S185" s="189">
        <v>0</v>
      </c>
      <c r="T185" s="190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191" t="s">
        <v>187</v>
      </c>
      <c r="AT185" s="191" t="s">
        <v>125</v>
      </c>
      <c r="AU185" s="191" t="s">
        <v>83</v>
      </c>
      <c r="AY185" s="20" t="s">
        <v>122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20" t="s">
        <v>9</v>
      </c>
      <c r="BK185" s="192">
        <f>ROUND(I185*H185,0)</f>
        <v>0</v>
      </c>
      <c r="BL185" s="20" t="s">
        <v>187</v>
      </c>
      <c r="BM185" s="191" t="s">
        <v>420</v>
      </c>
    </row>
    <row r="186" s="13" customFormat="1">
      <c r="A186" s="13"/>
      <c r="B186" s="193"/>
      <c r="C186" s="13"/>
      <c r="D186" s="194" t="s">
        <v>132</v>
      </c>
      <c r="E186" s="195" t="s">
        <v>3</v>
      </c>
      <c r="F186" s="196" t="s">
        <v>226</v>
      </c>
      <c r="G186" s="13"/>
      <c r="H186" s="197">
        <v>120.09</v>
      </c>
      <c r="I186" s="198"/>
      <c r="J186" s="13"/>
      <c r="K186" s="13"/>
      <c r="L186" s="193"/>
      <c r="M186" s="199"/>
      <c r="N186" s="200"/>
      <c r="O186" s="200"/>
      <c r="P186" s="200"/>
      <c r="Q186" s="200"/>
      <c r="R186" s="200"/>
      <c r="S186" s="200"/>
      <c r="T186" s="20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95" t="s">
        <v>132</v>
      </c>
      <c r="AU186" s="195" t="s">
        <v>83</v>
      </c>
      <c r="AV186" s="13" t="s">
        <v>83</v>
      </c>
      <c r="AW186" s="13" t="s">
        <v>34</v>
      </c>
      <c r="AX186" s="13" t="s">
        <v>9</v>
      </c>
      <c r="AY186" s="195" t="s">
        <v>122</v>
      </c>
    </row>
    <row r="187" s="2" customFormat="1" ht="21.75" customHeight="1">
      <c r="A187" s="39"/>
      <c r="B187" s="179"/>
      <c r="C187" s="180" t="s">
        <v>421</v>
      </c>
      <c r="D187" s="180" t="s">
        <v>125</v>
      </c>
      <c r="E187" s="181" t="s">
        <v>422</v>
      </c>
      <c r="F187" s="182" t="s">
        <v>423</v>
      </c>
      <c r="G187" s="183" t="s">
        <v>153</v>
      </c>
      <c r="H187" s="184">
        <v>36.558999999999998</v>
      </c>
      <c r="I187" s="185"/>
      <c r="J187" s="186">
        <f>ROUND(I187*H187,0)</f>
        <v>0</v>
      </c>
      <c r="K187" s="182" t="s">
        <v>129</v>
      </c>
      <c r="L187" s="40"/>
      <c r="M187" s="187" t="s">
        <v>3</v>
      </c>
      <c r="N187" s="188" t="s">
        <v>45</v>
      </c>
      <c r="O187" s="73"/>
      <c r="P187" s="189">
        <f>O187*H187</f>
        <v>0</v>
      </c>
      <c r="Q187" s="189">
        <v>0</v>
      </c>
      <c r="R187" s="189">
        <f>Q187*H187</f>
        <v>0</v>
      </c>
      <c r="S187" s="189">
        <v>0</v>
      </c>
      <c r="T187" s="190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191" t="s">
        <v>187</v>
      </c>
      <c r="AT187" s="191" t="s">
        <v>125</v>
      </c>
      <c r="AU187" s="191" t="s">
        <v>83</v>
      </c>
      <c r="AY187" s="20" t="s">
        <v>122</v>
      </c>
      <c r="BE187" s="192">
        <f>IF(N187="základní",J187,0)</f>
        <v>0</v>
      </c>
      <c r="BF187" s="192">
        <f>IF(N187="snížená",J187,0)</f>
        <v>0</v>
      </c>
      <c r="BG187" s="192">
        <f>IF(N187="zákl. přenesená",J187,0)</f>
        <v>0</v>
      </c>
      <c r="BH187" s="192">
        <f>IF(N187="sníž. přenesená",J187,0)</f>
        <v>0</v>
      </c>
      <c r="BI187" s="192">
        <f>IF(N187="nulová",J187,0)</f>
        <v>0</v>
      </c>
      <c r="BJ187" s="20" t="s">
        <v>9</v>
      </c>
      <c r="BK187" s="192">
        <f>ROUND(I187*H187,0)</f>
        <v>0</v>
      </c>
      <c r="BL187" s="20" t="s">
        <v>187</v>
      </c>
      <c r="BM187" s="191" t="s">
        <v>424</v>
      </c>
    </row>
    <row r="188" s="2" customFormat="1" ht="21.75" customHeight="1">
      <c r="A188" s="39"/>
      <c r="B188" s="179"/>
      <c r="C188" s="180" t="s">
        <v>425</v>
      </c>
      <c r="D188" s="180" t="s">
        <v>125</v>
      </c>
      <c r="E188" s="181" t="s">
        <v>426</v>
      </c>
      <c r="F188" s="182" t="s">
        <v>427</v>
      </c>
      <c r="G188" s="183" t="s">
        <v>153</v>
      </c>
      <c r="H188" s="184">
        <v>36.558999999999998</v>
      </c>
      <c r="I188" s="185"/>
      <c r="J188" s="186">
        <f>ROUND(I188*H188,0)</f>
        <v>0</v>
      </c>
      <c r="K188" s="182" t="s">
        <v>129</v>
      </c>
      <c r="L188" s="40"/>
      <c r="M188" s="187" t="s">
        <v>3</v>
      </c>
      <c r="N188" s="188" t="s">
        <v>45</v>
      </c>
      <c r="O188" s="73"/>
      <c r="P188" s="189">
        <f>O188*H188</f>
        <v>0</v>
      </c>
      <c r="Q188" s="189">
        <v>0</v>
      </c>
      <c r="R188" s="189">
        <f>Q188*H188</f>
        <v>0</v>
      </c>
      <c r="S188" s="189">
        <v>0</v>
      </c>
      <c r="T188" s="190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191" t="s">
        <v>187</v>
      </c>
      <c r="AT188" s="191" t="s">
        <v>125</v>
      </c>
      <c r="AU188" s="191" t="s">
        <v>83</v>
      </c>
      <c r="AY188" s="20" t="s">
        <v>122</v>
      </c>
      <c r="BE188" s="192">
        <f>IF(N188="základní",J188,0)</f>
        <v>0</v>
      </c>
      <c r="BF188" s="192">
        <f>IF(N188="snížená",J188,0)</f>
        <v>0</v>
      </c>
      <c r="BG188" s="192">
        <f>IF(N188="zákl. přenesená",J188,0)</f>
        <v>0</v>
      </c>
      <c r="BH188" s="192">
        <f>IF(N188="sníž. přenesená",J188,0)</f>
        <v>0</v>
      </c>
      <c r="BI188" s="192">
        <f>IF(N188="nulová",J188,0)</f>
        <v>0</v>
      </c>
      <c r="BJ188" s="20" t="s">
        <v>9</v>
      </c>
      <c r="BK188" s="192">
        <f>ROUND(I188*H188,0)</f>
        <v>0</v>
      </c>
      <c r="BL188" s="20" t="s">
        <v>187</v>
      </c>
      <c r="BM188" s="191" t="s">
        <v>428</v>
      </c>
    </row>
    <row r="189" s="12" customFormat="1" ht="22.8" customHeight="1">
      <c r="A189" s="12"/>
      <c r="B189" s="166"/>
      <c r="C189" s="12"/>
      <c r="D189" s="167" t="s">
        <v>73</v>
      </c>
      <c r="E189" s="177" t="s">
        <v>200</v>
      </c>
      <c r="F189" s="177" t="s">
        <v>201</v>
      </c>
      <c r="G189" s="12"/>
      <c r="H189" s="12"/>
      <c r="I189" s="169"/>
      <c r="J189" s="178">
        <f>BK189</f>
        <v>0</v>
      </c>
      <c r="K189" s="12"/>
      <c r="L189" s="166"/>
      <c r="M189" s="171"/>
      <c r="N189" s="172"/>
      <c r="O189" s="172"/>
      <c r="P189" s="173">
        <f>SUM(P190:P203)</f>
        <v>0</v>
      </c>
      <c r="Q189" s="172"/>
      <c r="R189" s="173">
        <f>SUM(R190:R203)</f>
        <v>2.619424</v>
      </c>
      <c r="S189" s="172"/>
      <c r="T189" s="174">
        <f>SUM(T190:T203)</f>
        <v>0</v>
      </c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R189" s="167" t="s">
        <v>83</v>
      </c>
      <c r="AT189" s="175" t="s">
        <v>73</v>
      </c>
      <c r="AU189" s="175" t="s">
        <v>9</v>
      </c>
      <c r="AY189" s="167" t="s">
        <v>122</v>
      </c>
      <c r="BK189" s="176">
        <f>SUM(BK190:BK203)</f>
        <v>0</v>
      </c>
    </row>
    <row r="190" s="2" customFormat="1" ht="21.75" customHeight="1">
      <c r="A190" s="39"/>
      <c r="B190" s="179"/>
      <c r="C190" s="180" t="s">
        <v>429</v>
      </c>
      <c r="D190" s="180" t="s">
        <v>125</v>
      </c>
      <c r="E190" s="181" t="s">
        <v>430</v>
      </c>
      <c r="F190" s="182" t="s">
        <v>431</v>
      </c>
      <c r="G190" s="183" t="s">
        <v>289</v>
      </c>
      <c r="H190" s="184">
        <v>328</v>
      </c>
      <c r="I190" s="185"/>
      <c r="J190" s="186">
        <f>ROUND(I190*H190,0)</f>
        <v>0</v>
      </c>
      <c r="K190" s="182" t="s">
        <v>3</v>
      </c>
      <c r="L190" s="40"/>
      <c r="M190" s="187" t="s">
        <v>3</v>
      </c>
      <c r="N190" s="188" t="s">
        <v>45</v>
      </c>
      <c r="O190" s="73"/>
      <c r="P190" s="189">
        <f>O190*H190</f>
        <v>0</v>
      </c>
      <c r="Q190" s="189">
        <v>0.00040000000000000002</v>
      </c>
      <c r="R190" s="189">
        <f>Q190*H190</f>
        <v>0.13120000000000001</v>
      </c>
      <c r="S190" s="189">
        <v>0</v>
      </c>
      <c r="T190" s="190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191" t="s">
        <v>187</v>
      </c>
      <c r="AT190" s="191" t="s">
        <v>125</v>
      </c>
      <c r="AU190" s="191" t="s">
        <v>83</v>
      </c>
      <c r="AY190" s="20" t="s">
        <v>122</v>
      </c>
      <c r="BE190" s="192">
        <f>IF(N190="základní",J190,0)</f>
        <v>0</v>
      </c>
      <c r="BF190" s="192">
        <f>IF(N190="snížená",J190,0)</f>
        <v>0</v>
      </c>
      <c r="BG190" s="192">
        <f>IF(N190="zákl. přenesená",J190,0)</f>
        <v>0</v>
      </c>
      <c r="BH190" s="192">
        <f>IF(N190="sníž. přenesená",J190,0)</f>
        <v>0</v>
      </c>
      <c r="BI190" s="192">
        <f>IF(N190="nulová",J190,0)</f>
        <v>0</v>
      </c>
      <c r="BJ190" s="20" t="s">
        <v>9</v>
      </c>
      <c r="BK190" s="192">
        <f>ROUND(I190*H190,0)</f>
        <v>0</v>
      </c>
      <c r="BL190" s="20" t="s">
        <v>187</v>
      </c>
      <c r="BM190" s="191" t="s">
        <v>432</v>
      </c>
    </row>
    <row r="191" s="2" customFormat="1" ht="21.75" customHeight="1">
      <c r="A191" s="39"/>
      <c r="B191" s="179"/>
      <c r="C191" s="180" t="s">
        <v>433</v>
      </c>
      <c r="D191" s="180" t="s">
        <v>125</v>
      </c>
      <c r="E191" s="181" t="s">
        <v>434</v>
      </c>
      <c r="F191" s="182" t="s">
        <v>435</v>
      </c>
      <c r="G191" s="183" t="s">
        <v>136</v>
      </c>
      <c r="H191" s="184">
        <v>120.09</v>
      </c>
      <c r="I191" s="185"/>
      <c r="J191" s="186">
        <f>ROUND(I191*H191,0)</f>
        <v>0</v>
      </c>
      <c r="K191" s="182" t="s">
        <v>3</v>
      </c>
      <c r="L191" s="40"/>
      <c r="M191" s="187" t="s">
        <v>3</v>
      </c>
      <c r="N191" s="188" t="s">
        <v>45</v>
      </c>
      <c r="O191" s="73"/>
      <c r="P191" s="189">
        <f>O191*H191</f>
        <v>0</v>
      </c>
      <c r="Q191" s="189">
        <v>0.0059100000000000003</v>
      </c>
      <c r="R191" s="189">
        <f>Q191*H191</f>
        <v>0.70973190000000008</v>
      </c>
      <c r="S191" s="189">
        <v>0</v>
      </c>
      <c r="T191" s="190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191" t="s">
        <v>187</v>
      </c>
      <c r="AT191" s="191" t="s">
        <v>125</v>
      </c>
      <c r="AU191" s="191" t="s">
        <v>83</v>
      </c>
      <c r="AY191" s="20" t="s">
        <v>122</v>
      </c>
      <c r="BE191" s="192">
        <f>IF(N191="základní",J191,0)</f>
        <v>0</v>
      </c>
      <c r="BF191" s="192">
        <f>IF(N191="snížená",J191,0)</f>
        <v>0</v>
      </c>
      <c r="BG191" s="192">
        <f>IF(N191="zákl. přenesená",J191,0)</f>
        <v>0</v>
      </c>
      <c r="BH191" s="192">
        <f>IF(N191="sníž. přenesená",J191,0)</f>
        <v>0</v>
      </c>
      <c r="BI191" s="192">
        <f>IF(N191="nulová",J191,0)</f>
        <v>0</v>
      </c>
      <c r="BJ191" s="20" t="s">
        <v>9</v>
      </c>
      <c r="BK191" s="192">
        <f>ROUND(I191*H191,0)</f>
        <v>0</v>
      </c>
      <c r="BL191" s="20" t="s">
        <v>187</v>
      </c>
      <c r="BM191" s="191" t="s">
        <v>436</v>
      </c>
    </row>
    <row r="192" s="2" customFormat="1" ht="21.75" customHeight="1">
      <c r="A192" s="39"/>
      <c r="B192" s="179"/>
      <c r="C192" s="180" t="s">
        <v>437</v>
      </c>
      <c r="D192" s="180" t="s">
        <v>125</v>
      </c>
      <c r="E192" s="181" t="s">
        <v>438</v>
      </c>
      <c r="F192" s="182" t="s">
        <v>439</v>
      </c>
      <c r="G192" s="183" t="s">
        <v>195</v>
      </c>
      <c r="H192" s="184">
        <v>120.09</v>
      </c>
      <c r="I192" s="185"/>
      <c r="J192" s="186">
        <f>ROUND(I192*H192,0)</f>
        <v>0</v>
      </c>
      <c r="K192" s="182" t="s">
        <v>129</v>
      </c>
      <c r="L192" s="40"/>
      <c r="M192" s="187" t="s">
        <v>3</v>
      </c>
      <c r="N192" s="188" t="s">
        <v>45</v>
      </c>
      <c r="O192" s="73"/>
      <c r="P192" s="189">
        <f>O192*H192</f>
        <v>0</v>
      </c>
      <c r="Q192" s="189">
        <v>0.0095999999999999992</v>
      </c>
      <c r="R192" s="189">
        <f>Q192*H192</f>
        <v>1.1528639999999999</v>
      </c>
      <c r="S192" s="189">
        <v>0</v>
      </c>
      <c r="T192" s="190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191" t="s">
        <v>187</v>
      </c>
      <c r="AT192" s="191" t="s">
        <v>125</v>
      </c>
      <c r="AU192" s="191" t="s">
        <v>83</v>
      </c>
      <c r="AY192" s="20" t="s">
        <v>122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20" t="s">
        <v>9</v>
      </c>
      <c r="BK192" s="192">
        <f>ROUND(I192*H192,0)</f>
        <v>0</v>
      </c>
      <c r="BL192" s="20" t="s">
        <v>187</v>
      </c>
      <c r="BM192" s="191" t="s">
        <v>440</v>
      </c>
    </row>
    <row r="193" s="13" customFormat="1">
      <c r="A193" s="13"/>
      <c r="B193" s="193"/>
      <c r="C193" s="13"/>
      <c r="D193" s="194" t="s">
        <v>132</v>
      </c>
      <c r="E193" s="195" t="s">
        <v>3</v>
      </c>
      <c r="F193" s="196" t="s">
        <v>441</v>
      </c>
      <c r="G193" s="13"/>
      <c r="H193" s="197">
        <v>120.09</v>
      </c>
      <c r="I193" s="198"/>
      <c r="J193" s="13"/>
      <c r="K193" s="13"/>
      <c r="L193" s="193"/>
      <c r="M193" s="199"/>
      <c r="N193" s="200"/>
      <c r="O193" s="200"/>
      <c r="P193" s="200"/>
      <c r="Q193" s="200"/>
      <c r="R193" s="200"/>
      <c r="S193" s="200"/>
      <c r="T193" s="20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95" t="s">
        <v>132</v>
      </c>
      <c r="AU193" s="195" t="s">
        <v>83</v>
      </c>
      <c r="AV193" s="13" t="s">
        <v>83</v>
      </c>
      <c r="AW193" s="13" t="s">
        <v>34</v>
      </c>
      <c r="AX193" s="13" t="s">
        <v>9</v>
      </c>
      <c r="AY193" s="195" t="s">
        <v>122</v>
      </c>
    </row>
    <row r="194" s="2" customFormat="1" ht="21.75" customHeight="1">
      <c r="A194" s="39"/>
      <c r="B194" s="179"/>
      <c r="C194" s="180" t="s">
        <v>210</v>
      </c>
      <c r="D194" s="180" t="s">
        <v>125</v>
      </c>
      <c r="E194" s="181" t="s">
        <v>442</v>
      </c>
      <c r="F194" s="182" t="s">
        <v>443</v>
      </c>
      <c r="G194" s="183" t="s">
        <v>289</v>
      </c>
      <c r="H194" s="184">
        <v>5</v>
      </c>
      <c r="I194" s="185"/>
      <c r="J194" s="186">
        <f>ROUND(I194*H194,0)</f>
        <v>0</v>
      </c>
      <c r="K194" s="182" t="s">
        <v>129</v>
      </c>
      <c r="L194" s="40"/>
      <c r="M194" s="187" t="s">
        <v>3</v>
      </c>
      <c r="N194" s="188" t="s">
        <v>45</v>
      </c>
      <c r="O194" s="73"/>
      <c r="P194" s="189">
        <f>O194*H194</f>
        <v>0</v>
      </c>
      <c r="Q194" s="189">
        <v>0</v>
      </c>
      <c r="R194" s="189">
        <f>Q194*H194</f>
        <v>0</v>
      </c>
      <c r="S194" s="189">
        <v>0</v>
      </c>
      <c r="T194" s="190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191" t="s">
        <v>187</v>
      </c>
      <c r="AT194" s="191" t="s">
        <v>125</v>
      </c>
      <c r="AU194" s="191" t="s">
        <v>83</v>
      </c>
      <c r="AY194" s="20" t="s">
        <v>122</v>
      </c>
      <c r="BE194" s="192">
        <f>IF(N194="základní",J194,0)</f>
        <v>0</v>
      </c>
      <c r="BF194" s="192">
        <f>IF(N194="snížená",J194,0)</f>
        <v>0</v>
      </c>
      <c r="BG194" s="192">
        <f>IF(N194="zákl. přenesená",J194,0)</f>
        <v>0</v>
      </c>
      <c r="BH194" s="192">
        <f>IF(N194="sníž. přenesená",J194,0)</f>
        <v>0</v>
      </c>
      <c r="BI194" s="192">
        <f>IF(N194="nulová",J194,0)</f>
        <v>0</v>
      </c>
      <c r="BJ194" s="20" t="s">
        <v>9</v>
      </c>
      <c r="BK194" s="192">
        <f>ROUND(I194*H194,0)</f>
        <v>0</v>
      </c>
      <c r="BL194" s="20" t="s">
        <v>187</v>
      </c>
      <c r="BM194" s="191" t="s">
        <v>444</v>
      </c>
    </row>
    <row r="195" s="2" customFormat="1" ht="16.5" customHeight="1">
      <c r="A195" s="39"/>
      <c r="B195" s="179"/>
      <c r="C195" s="180" t="s">
        <v>445</v>
      </c>
      <c r="D195" s="180" t="s">
        <v>125</v>
      </c>
      <c r="E195" s="181" t="s">
        <v>446</v>
      </c>
      <c r="F195" s="182" t="s">
        <v>447</v>
      </c>
      <c r="G195" s="183" t="s">
        <v>136</v>
      </c>
      <c r="H195" s="184">
        <v>120.09</v>
      </c>
      <c r="I195" s="185"/>
      <c r="J195" s="186">
        <f>ROUND(I195*H195,0)</f>
        <v>0</v>
      </c>
      <c r="K195" s="182" t="s">
        <v>129</v>
      </c>
      <c r="L195" s="40"/>
      <c r="M195" s="187" t="s">
        <v>3</v>
      </c>
      <c r="N195" s="188" t="s">
        <v>45</v>
      </c>
      <c r="O195" s="73"/>
      <c r="P195" s="189">
        <f>O195*H195</f>
        <v>0</v>
      </c>
      <c r="Q195" s="189">
        <v>0.0016900000000000001</v>
      </c>
      <c r="R195" s="189">
        <f>Q195*H195</f>
        <v>0.20295210000000002</v>
      </c>
      <c r="S195" s="189">
        <v>0</v>
      </c>
      <c r="T195" s="190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191" t="s">
        <v>187</v>
      </c>
      <c r="AT195" s="191" t="s">
        <v>125</v>
      </c>
      <c r="AU195" s="191" t="s">
        <v>83</v>
      </c>
      <c r="AY195" s="20" t="s">
        <v>122</v>
      </c>
      <c r="BE195" s="192">
        <f>IF(N195="základní",J195,0)</f>
        <v>0</v>
      </c>
      <c r="BF195" s="192">
        <f>IF(N195="snížená",J195,0)</f>
        <v>0</v>
      </c>
      <c r="BG195" s="192">
        <f>IF(N195="zákl. přenesená",J195,0)</f>
        <v>0</v>
      </c>
      <c r="BH195" s="192">
        <f>IF(N195="sníž. přenesená",J195,0)</f>
        <v>0</v>
      </c>
      <c r="BI195" s="192">
        <f>IF(N195="nulová",J195,0)</f>
        <v>0</v>
      </c>
      <c r="BJ195" s="20" t="s">
        <v>9</v>
      </c>
      <c r="BK195" s="192">
        <f>ROUND(I195*H195,0)</f>
        <v>0</v>
      </c>
      <c r="BL195" s="20" t="s">
        <v>187</v>
      </c>
      <c r="BM195" s="191" t="s">
        <v>448</v>
      </c>
    </row>
    <row r="196" s="13" customFormat="1">
      <c r="A196" s="13"/>
      <c r="B196" s="193"/>
      <c r="C196" s="13"/>
      <c r="D196" s="194" t="s">
        <v>132</v>
      </c>
      <c r="E196" s="195" t="s">
        <v>3</v>
      </c>
      <c r="F196" s="196" t="s">
        <v>226</v>
      </c>
      <c r="G196" s="13"/>
      <c r="H196" s="197">
        <v>120.09</v>
      </c>
      <c r="I196" s="198"/>
      <c r="J196" s="13"/>
      <c r="K196" s="13"/>
      <c r="L196" s="193"/>
      <c r="M196" s="199"/>
      <c r="N196" s="200"/>
      <c r="O196" s="200"/>
      <c r="P196" s="200"/>
      <c r="Q196" s="200"/>
      <c r="R196" s="200"/>
      <c r="S196" s="200"/>
      <c r="T196" s="20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95" t="s">
        <v>132</v>
      </c>
      <c r="AU196" s="195" t="s">
        <v>83</v>
      </c>
      <c r="AV196" s="13" t="s">
        <v>83</v>
      </c>
      <c r="AW196" s="13" t="s">
        <v>34</v>
      </c>
      <c r="AX196" s="13" t="s">
        <v>9</v>
      </c>
      <c r="AY196" s="195" t="s">
        <v>122</v>
      </c>
    </row>
    <row r="197" s="2" customFormat="1" ht="21.75" customHeight="1">
      <c r="A197" s="39"/>
      <c r="B197" s="179"/>
      <c r="C197" s="180" t="s">
        <v>449</v>
      </c>
      <c r="D197" s="180" t="s">
        <v>125</v>
      </c>
      <c r="E197" s="181" t="s">
        <v>450</v>
      </c>
      <c r="F197" s="182" t="s">
        <v>451</v>
      </c>
      <c r="G197" s="183" t="s">
        <v>289</v>
      </c>
      <c r="H197" s="184">
        <v>4</v>
      </c>
      <c r="I197" s="185"/>
      <c r="J197" s="186">
        <f>ROUND(I197*H197,0)</f>
        <v>0</v>
      </c>
      <c r="K197" s="182" t="s">
        <v>129</v>
      </c>
      <c r="L197" s="40"/>
      <c r="M197" s="187" t="s">
        <v>3</v>
      </c>
      <c r="N197" s="188" t="s">
        <v>45</v>
      </c>
      <c r="O197" s="73"/>
      <c r="P197" s="189">
        <f>O197*H197</f>
        <v>0</v>
      </c>
      <c r="Q197" s="189">
        <v>0.00025000000000000001</v>
      </c>
      <c r="R197" s="189">
        <f>Q197*H197</f>
        <v>0.001</v>
      </c>
      <c r="S197" s="189">
        <v>0</v>
      </c>
      <c r="T197" s="190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191" t="s">
        <v>187</v>
      </c>
      <c r="AT197" s="191" t="s">
        <v>125</v>
      </c>
      <c r="AU197" s="191" t="s">
        <v>83</v>
      </c>
      <c r="AY197" s="20" t="s">
        <v>122</v>
      </c>
      <c r="BE197" s="192">
        <f>IF(N197="základní",J197,0)</f>
        <v>0</v>
      </c>
      <c r="BF197" s="192">
        <f>IF(N197="snížená",J197,0)</f>
        <v>0</v>
      </c>
      <c r="BG197" s="192">
        <f>IF(N197="zákl. přenesená",J197,0)</f>
        <v>0</v>
      </c>
      <c r="BH197" s="192">
        <f>IF(N197="sníž. přenesená",J197,0)</f>
        <v>0</v>
      </c>
      <c r="BI197" s="192">
        <f>IF(N197="nulová",J197,0)</f>
        <v>0</v>
      </c>
      <c r="BJ197" s="20" t="s">
        <v>9</v>
      </c>
      <c r="BK197" s="192">
        <f>ROUND(I197*H197,0)</f>
        <v>0</v>
      </c>
      <c r="BL197" s="20" t="s">
        <v>187</v>
      </c>
      <c r="BM197" s="191" t="s">
        <v>452</v>
      </c>
    </row>
    <row r="198" s="2" customFormat="1" ht="21.75" customHeight="1">
      <c r="A198" s="39"/>
      <c r="B198" s="179"/>
      <c r="C198" s="180" t="s">
        <v>453</v>
      </c>
      <c r="D198" s="180" t="s">
        <v>125</v>
      </c>
      <c r="E198" s="181" t="s">
        <v>454</v>
      </c>
      <c r="F198" s="182" t="s">
        <v>455</v>
      </c>
      <c r="G198" s="183" t="s">
        <v>289</v>
      </c>
      <c r="H198" s="184">
        <v>5</v>
      </c>
      <c r="I198" s="185"/>
      <c r="J198" s="186">
        <f>ROUND(I198*H198,0)</f>
        <v>0</v>
      </c>
      <c r="K198" s="182" t="s">
        <v>129</v>
      </c>
      <c r="L198" s="40"/>
      <c r="M198" s="187" t="s">
        <v>3</v>
      </c>
      <c r="N198" s="188" t="s">
        <v>45</v>
      </c>
      <c r="O198" s="73"/>
      <c r="P198" s="189">
        <f>O198*H198</f>
        <v>0</v>
      </c>
      <c r="Q198" s="189">
        <v>0.00036000000000000002</v>
      </c>
      <c r="R198" s="189">
        <f>Q198*H198</f>
        <v>0.0018000000000000002</v>
      </c>
      <c r="S198" s="189">
        <v>0</v>
      </c>
      <c r="T198" s="190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191" t="s">
        <v>187</v>
      </c>
      <c r="AT198" s="191" t="s">
        <v>125</v>
      </c>
      <c r="AU198" s="191" t="s">
        <v>83</v>
      </c>
      <c r="AY198" s="20" t="s">
        <v>122</v>
      </c>
      <c r="BE198" s="192">
        <f>IF(N198="základní",J198,0)</f>
        <v>0</v>
      </c>
      <c r="BF198" s="192">
        <f>IF(N198="snížená",J198,0)</f>
        <v>0</v>
      </c>
      <c r="BG198" s="192">
        <f>IF(N198="zákl. přenesená",J198,0)</f>
        <v>0</v>
      </c>
      <c r="BH198" s="192">
        <f>IF(N198="sníž. přenesená",J198,0)</f>
        <v>0</v>
      </c>
      <c r="BI198" s="192">
        <f>IF(N198="nulová",J198,0)</f>
        <v>0</v>
      </c>
      <c r="BJ198" s="20" t="s">
        <v>9</v>
      </c>
      <c r="BK198" s="192">
        <f>ROUND(I198*H198,0)</f>
        <v>0</v>
      </c>
      <c r="BL198" s="20" t="s">
        <v>187</v>
      </c>
      <c r="BM198" s="191" t="s">
        <v>456</v>
      </c>
    </row>
    <row r="199" s="2" customFormat="1" ht="21.75" customHeight="1">
      <c r="A199" s="39"/>
      <c r="B199" s="179"/>
      <c r="C199" s="180" t="s">
        <v>457</v>
      </c>
      <c r="D199" s="180" t="s">
        <v>125</v>
      </c>
      <c r="E199" s="181" t="s">
        <v>458</v>
      </c>
      <c r="F199" s="182" t="s">
        <v>459</v>
      </c>
      <c r="G199" s="183" t="s">
        <v>136</v>
      </c>
      <c r="H199" s="184">
        <v>23.399999999999999</v>
      </c>
      <c r="I199" s="185"/>
      <c r="J199" s="186">
        <f>ROUND(I199*H199,0)</f>
        <v>0</v>
      </c>
      <c r="K199" s="182" t="s">
        <v>129</v>
      </c>
      <c r="L199" s="40"/>
      <c r="M199" s="187" t="s">
        <v>3</v>
      </c>
      <c r="N199" s="188" t="s">
        <v>45</v>
      </c>
      <c r="O199" s="73"/>
      <c r="P199" s="189">
        <f>O199*H199</f>
        <v>0</v>
      </c>
      <c r="Q199" s="189">
        <v>0.0096900000000000007</v>
      </c>
      <c r="R199" s="189">
        <f>Q199*H199</f>
        <v>0.226746</v>
      </c>
      <c r="S199" s="189">
        <v>0</v>
      </c>
      <c r="T199" s="190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191" t="s">
        <v>187</v>
      </c>
      <c r="AT199" s="191" t="s">
        <v>125</v>
      </c>
      <c r="AU199" s="191" t="s">
        <v>83</v>
      </c>
      <c r="AY199" s="20" t="s">
        <v>122</v>
      </c>
      <c r="BE199" s="192">
        <f>IF(N199="základní",J199,0)</f>
        <v>0</v>
      </c>
      <c r="BF199" s="192">
        <f>IF(N199="snížená",J199,0)</f>
        <v>0</v>
      </c>
      <c r="BG199" s="192">
        <f>IF(N199="zákl. přenesená",J199,0)</f>
        <v>0</v>
      </c>
      <c r="BH199" s="192">
        <f>IF(N199="sníž. přenesená",J199,0)</f>
        <v>0</v>
      </c>
      <c r="BI199" s="192">
        <f>IF(N199="nulová",J199,0)</f>
        <v>0</v>
      </c>
      <c r="BJ199" s="20" t="s">
        <v>9</v>
      </c>
      <c r="BK199" s="192">
        <f>ROUND(I199*H199,0)</f>
        <v>0</v>
      </c>
      <c r="BL199" s="20" t="s">
        <v>187</v>
      </c>
      <c r="BM199" s="191" t="s">
        <v>460</v>
      </c>
    </row>
    <row r="200" s="2" customFormat="1" ht="21.75" customHeight="1">
      <c r="A200" s="39"/>
      <c r="B200" s="179"/>
      <c r="C200" s="180" t="s">
        <v>461</v>
      </c>
      <c r="D200" s="180" t="s">
        <v>125</v>
      </c>
      <c r="E200" s="181" t="s">
        <v>462</v>
      </c>
      <c r="F200" s="182" t="s">
        <v>463</v>
      </c>
      <c r="G200" s="183" t="s">
        <v>136</v>
      </c>
      <c r="H200" s="184">
        <v>89</v>
      </c>
      <c r="I200" s="185"/>
      <c r="J200" s="186">
        <f>ROUND(I200*H200,0)</f>
        <v>0</v>
      </c>
      <c r="K200" s="182" t="s">
        <v>129</v>
      </c>
      <c r="L200" s="40"/>
      <c r="M200" s="187" t="s">
        <v>3</v>
      </c>
      <c r="N200" s="188" t="s">
        <v>45</v>
      </c>
      <c r="O200" s="73"/>
      <c r="P200" s="189">
        <f>O200*H200</f>
        <v>0</v>
      </c>
      <c r="Q200" s="189">
        <v>0.0021700000000000001</v>
      </c>
      <c r="R200" s="189">
        <f>Q200*H200</f>
        <v>0.19313</v>
      </c>
      <c r="S200" s="189">
        <v>0</v>
      </c>
      <c r="T200" s="190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191" t="s">
        <v>187</v>
      </c>
      <c r="AT200" s="191" t="s">
        <v>125</v>
      </c>
      <c r="AU200" s="191" t="s">
        <v>83</v>
      </c>
      <c r="AY200" s="20" t="s">
        <v>122</v>
      </c>
      <c r="BE200" s="192">
        <f>IF(N200="základní",J200,0)</f>
        <v>0</v>
      </c>
      <c r="BF200" s="192">
        <f>IF(N200="snížená",J200,0)</f>
        <v>0</v>
      </c>
      <c r="BG200" s="192">
        <f>IF(N200="zákl. přenesená",J200,0)</f>
        <v>0</v>
      </c>
      <c r="BH200" s="192">
        <f>IF(N200="sníž. přenesená",J200,0)</f>
        <v>0</v>
      </c>
      <c r="BI200" s="192">
        <f>IF(N200="nulová",J200,0)</f>
        <v>0</v>
      </c>
      <c r="BJ200" s="20" t="s">
        <v>9</v>
      </c>
      <c r="BK200" s="192">
        <f>ROUND(I200*H200,0)</f>
        <v>0</v>
      </c>
      <c r="BL200" s="20" t="s">
        <v>187</v>
      </c>
      <c r="BM200" s="191" t="s">
        <v>464</v>
      </c>
    </row>
    <row r="201" s="13" customFormat="1">
      <c r="A201" s="13"/>
      <c r="B201" s="193"/>
      <c r="C201" s="13"/>
      <c r="D201" s="194" t="s">
        <v>132</v>
      </c>
      <c r="E201" s="195" t="s">
        <v>3</v>
      </c>
      <c r="F201" s="196" t="s">
        <v>235</v>
      </c>
      <c r="G201" s="13"/>
      <c r="H201" s="197">
        <v>89</v>
      </c>
      <c r="I201" s="198"/>
      <c r="J201" s="13"/>
      <c r="K201" s="13"/>
      <c r="L201" s="193"/>
      <c r="M201" s="199"/>
      <c r="N201" s="200"/>
      <c r="O201" s="200"/>
      <c r="P201" s="200"/>
      <c r="Q201" s="200"/>
      <c r="R201" s="200"/>
      <c r="S201" s="200"/>
      <c r="T201" s="20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95" t="s">
        <v>132</v>
      </c>
      <c r="AU201" s="195" t="s">
        <v>83</v>
      </c>
      <c r="AV201" s="13" t="s">
        <v>83</v>
      </c>
      <c r="AW201" s="13" t="s">
        <v>34</v>
      </c>
      <c r="AX201" s="13" t="s">
        <v>9</v>
      </c>
      <c r="AY201" s="195" t="s">
        <v>122</v>
      </c>
    </row>
    <row r="202" s="2" customFormat="1" ht="21.75" customHeight="1">
      <c r="A202" s="39"/>
      <c r="B202" s="179"/>
      <c r="C202" s="180" t="s">
        <v>465</v>
      </c>
      <c r="D202" s="180" t="s">
        <v>125</v>
      </c>
      <c r="E202" s="181" t="s">
        <v>466</v>
      </c>
      <c r="F202" s="182" t="s">
        <v>467</v>
      </c>
      <c r="G202" s="183" t="s">
        <v>153</v>
      </c>
      <c r="H202" s="184">
        <v>2.6190000000000002</v>
      </c>
      <c r="I202" s="185"/>
      <c r="J202" s="186">
        <f>ROUND(I202*H202,0)</f>
        <v>0</v>
      </c>
      <c r="K202" s="182" t="s">
        <v>129</v>
      </c>
      <c r="L202" s="40"/>
      <c r="M202" s="187" t="s">
        <v>3</v>
      </c>
      <c r="N202" s="188" t="s">
        <v>45</v>
      </c>
      <c r="O202" s="73"/>
      <c r="P202" s="189">
        <f>O202*H202</f>
        <v>0</v>
      </c>
      <c r="Q202" s="189">
        <v>0</v>
      </c>
      <c r="R202" s="189">
        <f>Q202*H202</f>
        <v>0</v>
      </c>
      <c r="S202" s="189">
        <v>0</v>
      </c>
      <c r="T202" s="190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191" t="s">
        <v>187</v>
      </c>
      <c r="AT202" s="191" t="s">
        <v>125</v>
      </c>
      <c r="AU202" s="191" t="s">
        <v>83</v>
      </c>
      <c r="AY202" s="20" t="s">
        <v>122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20" t="s">
        <v>9</v>
      </c>
      <c r="BK202" s="192">
        <f>ROUND(I202*H202,0)</f>
        <v>0</v>
      </c>
      <c r="BL202" s="20" t="s">
        <v>187</v>
      </c>
      <c r="BM202" s="191" t="s">
        <v>468</v>
      </c>
    </row>
    <row r="203" s="2" customFormat="1" ht="21.75" customHeight="1">
      <c r="A203" s="39"/>
      <c r="B203" s="179"/>
      <c r="C203" s="180" t="s">
        <v>469</v>
      </c>
      <c r="D203" s="180" t="s">
        <v>125</v>
      </c>
      <c r="E203" s="181" t="s">
        <v>470</v>
      </c>
      <c r="F203" s="182" t="s">
        <v>471</v>
      </c>
      <c r="G203" s="183" t="s">
        <v>153</v>
      </c>
      <c r="H203" s="184">
        <v>2.6190000000000002</v>
      </c>
      <c r="I203" s="185"/>
      <c r="J203" s="186">
        <f>ROUND(I203*H203,0)</f>
        <v>0</v>
      </c>
      <c r="K203" s="182" t="s">
        <v>129</v>
      </c>
      <c r="L203" s="40"/>
      <c r="M203" s="187" t="s">
        <v>3</v>
      </c>
      <c r="N203" s="188" t="s">
        <v>45</v>
      </c>
      <c r="O203" s="73"/>
      <c r="P203" s="189">
        <f>O203*H203</f>
        <v>0</v>
      </c>
      <c r="Q203" s="189">
        <v>0</v>
      </c>
      <c r="R203" s="189">
        <f>Q203*H203</f>
        <v>0</v>
      </c>
      <c r="S203" s="189">
        <v>0</v>
      </c>
      <c r="T203" s="190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191" t="s">
        <v>187</v>
      </c>
      <c r="AT203" s="191" t="s">
        <v>125</v>
      </c>
      <c r="AU203" s="191" t="s">
        <v>83</v>
      </c>
      <c r="AY203" s="20" t="s">
        <v>122</v>
      </c>
      <c r="BE203" s="192">
        <f>IF(N203="základní",J203,0)</f>
        <v>0</v>
      </c>
      <c r="BF203" s="192">
        <f>IF(N203="snížená",J203,0)</f>
        <v>0</v>
      </c>
      <c r="BG203" s="192">
        <f>IF(N203="zákl. přenesená",J203,0)</f>
        <v>0</v>
      </c>
      <c r="BH203" s="192">
        <f>IF(N203="sníž. přenesená",J203,0)</f>
        <v>0</v>
      </c>
      <c r="BI203" s="192">
        <f>IF(N203="nulová",J203,0)</f>
        <v>0</v>
      </c>
      <c r="BJ203" s="20" t="s">
        <v>9</v>
      </c>
      <c r="BK203" s="192">
        <f>ROUND(I203*H203,0)</f>
        <v>0</v>
      </c>
      <c r="BL203" s="20" t="s">
        <v>187</v>
      </c>
      <c r="BM203" s="191" t="s">
        <v>472</v>
      </c>
    </row>
    <row r="204" s="12" customFormat="1" ht="22.8" customHeight="1">
      <c r="A204" s="12"/>
      <c r="B204" s="166"/>
      <c r="C204" s="12"/>
      <c r="D204" s="167" t="s">
        <v>73</v>
      </c>
      <c r="E204" s="177" t="s">
        <v>473</v>
      </c>
      <c r="F204" s="177" t="s">
        <v>474</v>
      </c>
      <c r="G204" s="12"/>
      <c r="H204" s="12"/>
      <c r="I204" s="169"/>
      <c r="J204" s="178">
        <f>BK204</f>
        <v>0</v>
      </c>
      <c r="K204" s="12"/>
      <c r="L204" s="166"/>
      <c r="M204" s="171"/>
      <c r="N204" s="172"/>
      <c r="O204" s="172"/>
      <c r="P204" s="173">
        <f>SUM(P205:P216)</f>
        <v>0</v>
      </c>
      <c r="Q204" s="172"/>
      <c r="R204" s="173">
        <f>SUM(R205:R216)</f>
        <v>0</v>
      </c>
      <c r="S204" s="172"/>
      <c r="T204" s="174">
        <f>SUM(T205:T216)</f>
        <v>0.16320000000000001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67" t="s">
        <v>83</v>
      </c>
      <c r="AT204" s="175" t="s">
        <v>73</v>
      </c>
      <c r="AU204" s="175" t="s">
        <v>9</v>
      </c>
      <c r="AY204" s="167" t="s">
        <v>122</v>
      </c>
      <c r="BK204" s="176">
        <f>SUM(BK205:BK216)</f>
        <v>0</v>
      </c>
    </row>
    <row r="205" s="2" customFormat="1" ht="16.5" customHeight="1">
      <c r="A205" s="39"/>
      <c r="B205" s="179"/>
      <c r="C205" s="180" t="s">
        <v>475</v>
      </c>
      <c r="D205" s="180" t="s">
        <v>125</v>
      </c>
      <c r="E205" s="181" t="s">
        <v>476</v>
      </c>
      <c r="F205" s="182" t="s">
        <v>477</v>
      </c>
      <c r="G205" s="183" t="s">
        <v>278</v>
      </c>
      <c r="H205" s="184">
        <v>2921.4200000000001</v>
      </c>
      <c r="I205" s="185"/>
      <c r="J205" s="186">
        <f>ROUND(I205*H205,0)</f>
        <v>0</v>
      </c>
      <c r="K205" s="182" t="s">
        <v>3</v>
      </c>
      <c r="L205" s="40"/>
      <c r="M205" s="187" t="s">
        <v>3</v>
      </c>
      <c r="N205" s="188" t="s">
        <v>45</v>
      </c>
      <c r="O205" s="73"/>
      <c r="P205" s="189">
        <f>O205*H205</f>
        <v>0</v>
      </c>
      <c r="Q205" s="189">
        <v>0</v>
      </c>
      <c r="R205" s="189">
        <f>Q205*H205</f>
        <v>0</v>
      </c>
      <c r="S205" s="189">
        <v>0</v>
      </c>
      <c r="T205" s="190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191" t="s">
        <v>187</v>
      </c>
      <c r="AT205" s="191" t="s">
        <v>125</v>
      </c>
      <c r="AU205" s="191" t="s">
        <v>83</v>
      </c>
      <c r="AY205" s="20" t="s">
        <v>122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20" t="s">
        <v>9</v>
      </c>
      <c r="BK205" s="192">
        <f>ROUND(I205*H205,0)</f>
        <v>0</v>
      </c>
      <c r="BL205" s="20" t="s">
        <v>187</v>
      </c>
      <c r="BM205" s="191" t="s">
        <v>478</v>
      </c>
    </row>
    <row r="206" s="13" customFormat="1">
      <c r="A206" s="13"/>
      <c r="B206" s="193"/>
      <c r="C206" s="13"/>
      <c r="D206" s="194" t="s">
        <v>132</v>
      </c>
      <c r="E206" s="195" t="s">
        <v>3</v>
      </c>
      <c r="F206" s="196" t="s">
        <v>479</v>
      </c>
      <c r="G206" s="13"/>
      <c r="H206" s="197">
        <v>2403.5</v>
      </c>
      <c r="I206" s="198"/>
      <c r="J206" s="13"/>
      <c r="K206" s="13"/>
      <c r="L206" s="193"/>
      <c r="M206" s="199"/>
      <c r="N206" s="200"/>
      <c r="O206" s="200"/>
      <c r="P206" s="200"/>
      <c r="Q206" s="200"/>
      <c r="R206" s="200"/>
      <c r="S206" s="200"/>
      <c r="T206" s="201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95" t="s">
        <v>132</v>
      </c>
      <c r="AU206" s="195" t="s">
        <v>83</v>
      </c>
      <c r="AV206" s="13" t="s">
        <v>83</v>
      </c>
      <c r="AW206" s="13" t="s">
        <v>34</v>
      </c>
      <c r="AX206" s="13" t="s">
        <v>74</v>
      </c>
      <c r="AY206" s="195" t="s">
        <v>122</v>
      </c>
    </row>
    <row r="207" s="13" customFormat="1">
      <c r="A207" s="13"/>
      <c r="B207" s="193"/>
      <c r="C207" s="13"/>
      <c r="D207" s="194" t="s">
        <v>132</v>
      </c>
      <c r="E207" s="195" t="s">
        <v>3</v>
      </c>
      <c r="F207" s="196" t="s">
        <v>480</v>
      </c>
      <c r="G207" s="13"/>
      <c r="H207" s="197">
        <v>364.31999999999999</v>
      </c>
      <c r="I207" s="198"/>
      <c r="J207" s="13"/>
      <c r="K207" s="13"/>
      <c r="L207" s="193"/>
      <c r="M207" s="199"/>
      <c r="N207" s="200"/>
      <c r="O207" s="200"/>
      <c r="P207" s="200"/>
      <c r="Q207" s="200"/>
      <c r="R207" s="200"/>
      <c r="S207" s="200"/>
      <c r="T207" s="20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95" t="s">
        <v>132</v>
      </c>
      <c r="AU207" s="195" t="s">
        <v>83</v>
      </c>
      <c r="AV207" s="13" t="s">
        <v>83</v>
      </c>
      <c r="AW207" s="13" t="s">
        <v>34</v>
      </c>
      <c r="AX207" s="13" t="s">
        <v>74</v>
      </c>
      <c r="AY207" s="195" t="s">
        <v>122</v>
      </c>
    </row>
    <row r="208" s="13" customFormat="1">
      <c r="A208" s="13"/>
      <c r="B208" s="193"/>
      <c r="C208" s="13"/>
      <c r="D208" s="194" t="s">
        <v>132</v>
      </c>
      <c r="E208" s="195" t="s">
        <v>3</v>
      </c>
      <c r="F208" s="196" t="s">
        <v>481</v>
      </c>
      <c r="G208" s="13"/>
      <c r="H208" s="197">
        <v>153.59999999999999</v>
      </c>
      <c r="I208" s="198"/>
      <c r="J208" s="13"/>
      <c r="K208" s="13"/>
      <c r="L208" s="193"/>
      <c r="M208" s="199"/>
      <c r="N208" s="200"/>
      <c r="O208" s="200"/>
      <c r="P208" s="200"/>
      <c r="Q208" s="200"/>
      <c r="R208" s="200"/>
      <c r="S208" s="200"/>
      <c r="T208" s="201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95" t="s">
        <v>132</v>
      </c>
      <c r="AU208" s="195" t="s">
        <v>83</v>
      </c>
      <c r="AV208" s="13" t="s">
        <v>83</v>
      </c>
      <c r="AW208" s="13" t="s">
        <v>34</v>
      </c>
      <c r="AX208" s="13" t="s">
        <v>74</v>
      </c>
      <c r="AY208" s="195" t="s">
        <v>122</v>
      </c>
    </row>
    <row r="209" s="14" customFormat="1">
      <c r="A209" s="14"/>
      <c r="B209" s="202"/>
      <c r="C209" s="14"/>
      <c r="D209" s="194" t="s">
        <v>132</v>
      </c>
      <c r="E209" s="203" t="s">
        <v>3</v>
      </c>
      <c r="F209" s="204" t="s">
        <v>191</v>
      </c>
      <c r="G209" s="14"/>
      <c r="H209" s="205">
        <v>2921.4200000000001</v>
      </c>
      <c r="I209" s="206"/>
      <c r="J209" s="14"/>
      <c r="K209" s="14"/>
      <c r="L209" s="202"/>
      <c r="M209" s="207"/>
      <c r="N209" s="208"/>
      <c r="O209" s="208"/>
      <c r="P209" s="208"/>
      <c r="Q209" s="208"/>
      <c r="R209" s="208"/>
      <c r="S209" s="208"/>
      <c r="T209" s="209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03" t="s">
        <v>132</v>
      </c>
      <c r="AU209" s="203" t="s">
        <v>83</v>
      </c>
      <c r="AV209" s="14" t="s">
        <v>130</v>
      </c>
      <c r="AW209" s="14" t="s">
        <v>34</v>
      </c>
      <c r="AX209" s="14" t="s">
        <v>9</v>
      </c>
      <c r="AY209" s="203" t="s">
        <v>122</v>
      </c>
    </row>
    <row r="210" s="2" customFormat="1" ht="33" customHeight="1">
      <c r="A210" s="39"/>
      <c r="B210" s="179"/>
      <c r="C210" s="180" t="s">
        <v>482</v>
      </c>
      <c r="D210" s="180" t="s">
        <v>125</v>
      </c>
      <c r="E210" s="181" t="s">
        <v>483</v>
      </c>
      <c r="F210" s="182" t="s">
        <v>484</v>
      </c>
      <c r="G210" s="183" t="s">
        <v>289</v>
      </c>
      <c r="H210" s="184">
        <v>408</v>
      </c>
      <c r="I210" s="185"/>
      <c r="J210" s="186">
        <f>ROUND(I210*H210,0)</f>
        <v>0</v>
      </c>
      <c r="K210" s="182" t="s">
        <v>3</v>
      </c>
      <c r="L210" s="40"/>
      <c r="M210" s="187" t="s">
        <v>3</v>
      </c>
      <c r="N210" s="188" t="s">
        <v>45</v>
      </c>
      <c r="O210" s="73"/>
      <c r="P210" s="189">
        <f>O210*H210</f>
        <v>0</v>
      </c>
      <c r="Q210" s="189">
        <v>0</v>
      </c>
      <c r="R210" s="189">
        <f>Q210*H210</f>
        <v>0</v>
      </c>
      <c r="S210" s="189">
        <v>0.00040000000000000002</v>
      </c>
      <c r="T210" s="190">
        <f>S210*H210</f>
        <v>0.16320000000000001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191" t="s">
        <v>187</v>
      </c>
      <c r="AT210" s="191" t="s">
        <v>125</v>
      </c>
      <c r="AU210" s="191" t="s">
        <v>83</v>
      </c>
      <c r="AY210" s="20" t="s">
        <v>122</v>
      </c>
      <c r="BE210" s="192">
        <f>IF(N210="základní",J210,0)</f>
        <v>0</v>
      </c>
      <c r="BF210" s="192">
        <f>IF(N210="snížená",J210,0)</f>
        <v>0</v>
      </c>
      <c r="BG210" s="192">
        <f>IF(N210="zákl. přenesená",J210,0)</f>
        <v>0</v>
      </c>
      <c r="BH210" s="192">
        <f>IF(N210="sníž. přenesená",J210,0)</f>
        <v>0</v>
      </c>
      <c r="BI210" s="192">
        <f>IF(N210="nulová",J210,0)</f>
        <v>0</v>
      </c>
      <c r="BJ210" s="20" t="s">
        <v>9</v>
      </c>
      <c r="BK210" s="192">
        <f>ROUND(I210*H210,0)</f>
        <v>0</v>
      </c>
      <c r="BL210" s="20" t="s">
        <v>187</v>
      </c>
      <c r="BM210" s="191" t="s">
        <v>485</v>
      </c>
    </row>
    <row r="211" s="2" customFormat="1" ht="33" customHeight="1">
      <c r="A211" s="39"/>
      <c r="B211" s="179"/>
      <c r="C211" s="220" t="s">
        <v>486</v>
      </c>
      <c r="D211" s="220" t="s">
        <v>263</v>
      </c>
      <c r="E211" s="221" t="s">
        <v>487</v>
      </c>
      <c r="F211" s="222" t="s">
        <v>488</v>
      </c>
      <c r="G211" s="223" t="s">
        <v>289</v>
      </c>
      <c r="H211" s="224">
        <v>408</v>
      </c>
      <c r="I211" s="225"/>
      <c r="J211" s="226">
        <f>ROUND(I211*H211,0)</f>
        <v>0</v>
      </c>
      <c r="K211" s="222" t="s">
        <v>3</v>
      </c>
      <c r="L211" s="227"/>
      <c r="M211" s="228" t="s">
        <v>3</v>
      </c>
      <c r="N211" s="229" t="s">
        <v>45</v>
      </c>
      <c r="O211" s="73"/>
      <c r="P211" s="189">
        <f>O211*H211</f>
        <v>0</v>
      </c>
      <c r="Q211" s="189">
        <v>0</v>
      </c>
      <c r="R211" s="189">
        <f>Q211*H211</f>
        <v>0</v>
      </c>
      <c r="S211" s="189">
        <v>0</v>
      </c>
      <c r="T211" s="190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191" t="s">
        <v>266</v>
      </c>
      <c r="AT211" s="191" t="s">
        <v>263</v>
      </c>
      <c r="AU211" s="191" t="s">
        <v>83</v>
      </c>
      <c r="AY211" s="20" t="s">
        <v>122</v>
      </c>
      <c r="BE211" s="192">
        <f>IF(N211="základní",J211,0)</f>
        <v>0</v>
      </c>
      <c r="BF211" s="192">
        <f>IF(N211="snížená",J211,0)</f>
        <v>0</v>
      </c>
      <c r="BG211" s="192">
        <f>IF(N211="zákl. přenesená",J211,0)</f>
        <v>0</v>
      </c>
      <c r="BH211" s="192">
        <f>IF(N211="sníž. přenesená",J211,0)</f>
        <v>0</v>
      </c>
      <c r="BI211" s="192">
        <f>IF(N211="nulová",J211,0)</f>
        <v>0</v>
      </c>
      <c r="BJ211" s="20" t="s">
        <v>9</v>
      </c>
      <c r="BK211" s="192">
        <f>ROUND(I211*H211,0)</f>
        <v>0</v>
      </c>
      <c r="BL211" s="20" t="s">
        <v>187</v>
      </c>
      <c r="BM211" s="191" t="s">
        <v>489</v>
      </c>
    </row>
    <row r="212" s="2" customFormat="1" ht="21.75" customHeight="1">
      <c r="A212" s="39"/>
      <c r="B212" s="179"/>
      <c r="C212" s="180" t="s">
        <v>490</v>
      </c>
      <c r="D212" s="180" t="s">
        <v>125</v>
      </c>
      <c r="E212" s="181" t="s">
        <v>491</v>
      </c>
      <c r="F212" s="182" t="s">
        <v>492</v>
      </c>
      <c r="G212" s="183" t="s">
        <v>289</v>
      </c>
      <c r="H212" s="184">
        <v>33</v>
      </c>
      <c r="I212" s="185"/>
      <c r="J212" s="186">
        <f>ROUND(I212*H212,0)</f>
        <v>0</v>
      </c>
      <c r="K212" s="182" t="s">
        <v>3</v>
      </c>
      <c r="L212" s="40"/>
      <c r="M212" s="187" t="s">
        <v>3</v>
      </c>
      <c r="N212" s="188" t="s">
        <v>45</v>
      </c>
      <c r="O212" s="73"/>
      <c r="P212" s="189">
        <f>O212*H212</f>
        <v>0</v>
      </c>
      <c r="Q212" s="189">
        <v>0</v>
      </c>
      <c r="R212" s="189">
        <f>Q212*H212</f>
        <v>0</v>
      </c>
      <c r="S212" s="189">
        <v>0</v>
      </c>
      <c r="T212" s="190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191" t="s">
        <v>187</v>
      </c>
      <c r="AT212" s="191" t="s">
        <v>125</v>
      </c>
      <c r="AU212" s="191" t="s">
        <v>83</v>
      </c>
      <c r="AY212" s="20" t="s">
        <v>122</v>
      </c>
      <c r="BE212" s="192">
        <f>IF(N212="základní",J212,0)</f>
        <v>0</v>
      </c>
      <c r="BF212" s="192">
        <f>IF(N212="snížená",J212,0)</f>
        <v>0</v>
      </c>
      <c r="BG212" s="192">
        <f>IF(N212="zákl. přenesená",J212,0)</f>
        <v>0</v>
      </c>
      <c r="BH212" s="192">
        <f>IF(N212="sníž. přenesená",J212,0)</f>
        <v>0</v>
      </c>
      <c r="BI212" s="192">
        <f>IF(N212="nulová",J212,0)</f>
        <v>0</v>
      </c>
      <c r="BJ212" s="20" t="s">
        <v>9</v>
      </c>
      <c r="BK212" s="192">
        <f>ROUND(I212*H212,0)</f>
        <v>0</v>
      </c>
      <c r="BL212" s="20" t="s">
        <v>187</v>
      </c>
      <c r="BM212" s="191" t="s">
        <v>493</v>
      </c>
    </row>
    <row r="213" s="2" customFormat="1" ht="16.5" customHeight="1">
      <c r="A213" s="39"/>
      <c r="B213" s="179"/>
      <c r="C213" s="180" t="s">
        <v>494</v>
      </c>
      <c r="D213" s="180" t="s">
        <v>125</v>
      </c>
      <c r="E213" s="181" t="s">
        <v>495</v>
      </c>
      <c r="F213" s="182" t="s">
        <v>496</v>
      </c>
      <c r="G213" s="183" t="s">
        <v>289</v>
      </c>
      <c r="H213" s="184">
        <v>1</v>
      </c>
      <c r="I213" s="185"/>
      <c r="J213" s="186">
        <f>ROUND(I213*H213,0)</f>
        <v>0</v>
      </c>
      <c r="K213" s="182" t="s">
        <v>3</v>
      </c>
      <c r="L213" s="40"/>
      <c r="M213" s="187" t="s">
        <v>3</v>
      </c>
      <c r="N213" s="188" t="s">
        <v>45</v>
      </c>
      <c r="O213" s="73"/>
      <c r="P213" s="189">
        <f>O213*H213</f>
        <v>0</v>
      </c>
      <c r="Q213" s="189">
        <v>0</v>
      </c>
      <c r="R213" s="189">
        <f>Q213*H213</f>
        <v>0</v>
      </c>
      <c r="S213" s="189">
        <v>0</v>
      </c>
      <c r="T213" s="190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191" t="s">
        <v>187</v>
      </c>
      <c r="AT213" s="191" t="s">
        <v>125</v>
      </c>
      <c r="AU213" s="191" t="s">
        <v>83</v>
      </c>
      <c r="AY213" s="20" t="s">
        <v>122</v>
      </c>
      <c r="BE213" s="192">
        <f>IF(N213="základní",J213,0)</f>
        <v>0</v>
      </c>
      <c r="BF213" s="192">
        <f>IF(N213="snížená",J213,0)</f>
        <v>0</v>
      </c>
      <c r="BG213" s="192">
        <f>IF(N213="zákl. přenesená",J213,0)</f>
        <v>0</v>
      </c>
      <c r="BH213" s="192">
        <f>IF(N213="sníž. přenesená",J213,0)</f>
        <v>0</v>
      </c>
      <c r="BI213" s="192">
        <f>IF(N213="nulová",J213,0)</f>
        <v>0</v>
      </c>
      <c r="BJ213" s="20" t="s">
        <v>9</v>
      </c>
      <c r="BK213" s="192">
        <f>ROUND(I213*H213,0)</f>
        <v>0</v>
      </c>
      <c r="BL213" s="20" t="s">
        <v>187</v>
      </c>
      <c r="BM213" s="191" t="s">
        <v>497</v>
      </c>
    </row>
    <row r="214" s="2" customFormat="1" ht="16.5" customHeight="1">
      <c r="A214" s="39"/>
      <c r="B214" s="179"/>
      <c r="C214" s="180" t="s">
        <v>498</v>
      </c>
      <c r="D214" s="180" t="s">
        <v>125</v>
      </c>
      <c r="E214" s="181" t="s">
        <v>499</v>
      </c>
      <c r="F214" s="182" t="s">
        <v>500</v>
      </c>
      <c r="G214" s="183" t="s">
        <v>289</v>
      </c>
      <c r="H214" s="184">
        <v>1</v>
      </c>
      <c r="I214" s="185"/>
      <c r="J214" s="186">
        <f>ROUND(I214*H214,0)</f>
        <v>0</v>
      </c>
      <c r="K214" s="182" t="s">
        <v>3</v>
      </c>
      <c r="L214" s="40"/>
      <c r="M214" s="187" t="s">
        <v>3</v>
      </c>
      <c r="N214" s="188" t="s">
        <v>45</v>
      </c>
      <c r="O214" s="73"/>
      <c r="P214" s="189">
        <f>O214*H214</f>
        <v>0</v>
      </c>
      <c r="Q214" s="189">
        <v>0</v>
      </c>
      <c r="R214" s="189">
        <f>Q214*H214</f>
        <v>0</v>
      </c>
      <c r="S214" s="189">
        <v>0</v>
      </c>
      <c r="T214" s="190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191" t="s">
        <v>187</v>
      </c>
      <c r="AT214" s="191" t="s">
        <v>125</v>
      </c>
      <c r="AU214" s="191" t="s">
        <v>83</v>
      </c>
      <c r="AY214" s="20" t="s">
        <v>122</v>
      </c>
      <c r="BE214" s="192">
        <f>IF(N214="základní",J214,0)</f>
        <v>0</v>
      </c>
      <c r="BF214" s="192">
        <f>IF(N214="snížená",J214,0)</f>
        <v>0</v>
      </c>
      <c r="BG214" s="192">
        <f>IF(N214="zákl. přenesená",J214,0)</f>
        <v>0</v>
      </c>
      <c r="BH214" s="192">
        <f>IF(N214="sníž. přenesená",J214,0)</f>
        <v>0</v>
      </c>
      <c r="BI214" s="192">
        <f>IF(N214="nulová",J214,0)</f>
        <v>0</v>
      </c>
      <c r="BJ214" s="20" t="s">
        <v>9</v>
      </c>
      <c r="BK214" s="192">
        <f>ROUND(I214*H214,0)</f>
        <v>0</v>
      </c>
      <c r="BL214" s="20" t="s">
        <v>187</v>
      </c>
      <c r="BM214" s="191" t="s">
        <v>501</v>
      </c>
    </row>
    <row r="215" s="2" customFormat="1" ht="16.5" customHeight="1">
      <c r="A215" s="39"/>
      <c r="B215" s="179"/>
      <c r="C215" s="180" t="s">
        <v>502</v>
      </c>
      <c r="D215" s="180" t="s">
        <v>125</v>
      </c>
      <c r="E215" s="181" t="s">
        <v>503</v>
      </c>
      <c r="F215" s="182" t="s">
        <v>504</v>
      </c>
      <c r="G215" s="183" t="s">
        <v>289</v>
      </c>
      <c r="H215" s="184">
        <v>1</v>
      </c>
      <c r="I215" s="185"/>
      <c r="J215" s="186">
        <f>ROUND(I215*H215,0)</f>
        <v>0</v>
      </c>
      <c r="K215" s="182" t="s">
        <v>3</v>
      </c>
      <c r="L215" s="40"/>
      <c r="M215" s="187" t="s">
        <v>3</v>
      </c>
      <c r="N215" s="188" t="s">
        <v>45</v>
      </c>
      <c r="O215" s="73"/>
      <c r="P215" s="189">
        <f>O215*H215</f>
        <v>0</v>
      </c>
      <c r="Q215" s="189">
        <v>0</v>
      </c>
      <c r="R215" s="189">
        <f>Q215*H215</f>
        <v>0</v>
      </c>
      <c r="S215" s="189">
        <v>0</v>
      </c>
      <c r="T215" s="190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191" t="s">
        <v>187</v>
      </c>
      <c r="AT215" s="191" t="s">
        <v>125</v>
      </c>
      <c r="AU215" s="191" t="s">
        <v>83</v>
      </c>
      <c r="AY215" s="20" t="s">
        <v>122</v>
      </c>
      <c r="BE215" s="192">
        <f>IF(N215="základní",J215,0)</f>
        <v>0</v>
      </c>
      <c r="BF215" s="192">
        <f>IF(N215="snížená",J215,0)</f>
        <v>0</v>
      </c>
      <c r="BG215" s="192">
        <f>IF(N215="zákl. přenesená",J215,0)</f>
        <v>0</v>
      </c>
      <c r="BH215" s="192">
        <f>IF(N215="sníž. přenesená",J215,0)</f>
        <v>0</v>
      </c>
      <c r="BI215" s="192">
        <f>IF(N215="nulová",J215,0)</f>
        <v>0</v>
      </c>
      <c r="BJ215" s="20" t="s">
        <v>9</v>
      </c>
      <c r="BK215" s="192">
        <f>ROUND(I215*H215,0)</f>
        <v>0</v>
      </c>
      <c r="BL215" s="20" t="s">
        <v>187</v>
      </c>
      <c r="BM215" s="191" t="s">
        <v>505</v>
      </c>
    </row>
    <row r="216" s="2" customFormat="1" ht="21.75" customHeight="1">
      <c r="A216" s="39"/>
      <c r="B216" s="179"/>
      <c r="C216" s="180" t="s">
        <v>506</v>
      </c>
      <c r="D216" s="180" t="s">
        <v>125</v>
      </c>
      <c r="E216" s="181" t="s">
        <v>507</v>
      </c>
      <c r="F216" s="182" t="s">
        <v>508</v>
      </c>
      <c r="G216" s="183" t="s">
        <v>509</v>
      </c>
      <c r="H216" s="241"/>
      <c r="I216" s="185"/>
      <c r="J216" s="186">
        <f>ROUND(I216*H216,0)</f>
        <v>0</v>
      </c>
      <c r="K216" s="182" t="s">
        <v>129</v>
      </c>
      <c r="L216" s="40"/>
      <c r="M216" s="242" t="s">
        <v>3</v>
      </c>
      <c r="N216" s="243" t="s">
        <v>45</v>
      </c>
      <c r="O216" s="244"/>
      <c r="P216" s="245">
        <f>O216*H216</f>
        <v>0</v>
      </c>
      <c r="Q216" s="245">
        <v>0</v>
      </c>
      <c r="R216" s="245">
        <f>Q216*H216</f>
        <v>0</v>
      </c>
      <c r="S216" s="245">
        <v>0</v>
      </c>
      <c r="T216" s="246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191" t="s">
        <v>187</v>
      </c>
      <c r="AT216" s="191" t="s">
        <v>125</v>
      </c>
      <c r="AU216" s="191" t="s">
        <v>83</v>
      </c>
      <c r="AY216" s="20" t="s">
        <v>122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20" t="s">
        <v>9</v>
      </c>
      <c r="BK216" s="192">
        <f>ROUND(I216*H216,0)</f>
        <v>0</v>
      </c>
      <c r="BL216" s="20" t="s">
        <v>187</v>
      </c>
      <c r="BM216" s="191" t="s">
        <v>510</v>
      </c>
    </row>
    <row r="217" s="2" customFormat="1" ht="6.96" customHeight="1">
      <c r="A217" s="39"/>
      <c r="B217" s="56"/>
      <c r="C217" s="57"/>
      <c r="D217" s="57"/>
      <c r="E217" s="57"/>
      <c r="F217" s="57"/>
      <c r="G217" s="57"/>
      <c r="H217" s="57"/>
      <c r="I217" s="139"/>
      <c r="J217" s="57"/>
      <c r="K217" s="57"/>
      <c r="L217" s="40"/>
      <c r="M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</row>
  </sheetData>
  <autoFilter ref="C87:K216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15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5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90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116"/>
      <c r="J3" s="22"/>
      <c r="K3" s="22"/>
      <c r="L3" s="23"/>
      <c r="AT3" s="20" t="s">
        <v>83</v>
      </c>
    </row>
    <row r="4" s="1" customFormat="1" ht="24.96" customHeight="1">
      <c r="B4" s="23"/>
      <c r="D4" s="24" t="s">
        <v>94</v>
      </c>
      <c r="I4" s="115"/>
      <c r="L4" s="23"/>
      <c r="M4" s="117" t="s">
        <v>12</v>
      </c>
      <c r="AT4" s="20" t="s">
        <v>4</v>
      </c>
    </row>
    <row r="5" s="1" customFormat="1" ht="6.96" customHeight="1">
      <c r="B5" s="23"/>
      <c r="I5" s="115"/>
      <c r="L5" s="23"/>
    </row>
    <row r="6" s="1" customFormat="1" ht="12" customHeight="1">
      <c r="B6" s="23"/>
      <c r="D6" s="33" t="s">
        <v>18</v>
      </c>
      <c r="I6" s="115"/>
      <c r="L6" s="23"/>
    </row>
    <row r="7" s="1" customFormat="1" ht="16.5" customHeight="1">
      <c r="B7" s="23"/>
      <c r="E7" s="118" t="str">
        <f>'Rekapitulace stavby'!K6</f>
        <v>Střecha - ZŠ T.G.Masaryka Náchod - objekt A Větší střecha</v>
      </c>
      <c r="F7" s="33"/>
      <c r="G7" s="33"/>
      <c r="H7" s="33"/>
      <c r="I7" s="115"/>
      <c r="L7" s="23"/>
    </row>
    <row r="8" s="2" customFormat="1" ht="12" customHeight="1">
      <c r="A8" s="39"/>
      <c r="B8" s="40"/>
      <c r="C8" s="39"/>
      <c r="D8" s="33" t="s">
        <v>95</v>
      </c>
      <c r="E8" s="39"/>
      <c r="F8" s="39"/>
      <c r="G8" s="39"/>
      <c r="H8" s="39"/>
      <c r="I8" s="119"/>
      <c r="J8" s="39"/>
      <c r="K8" s="39"/>
      <c r="L8" s="12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0"/>
      <c r="C9" s="39"/>
      <c r="D9" s="39"/>
      <c r="E9" s="63" t="s">
        <v>511</v>
      </c>
      <c r="F9" s="39"/>
      <c r="G9" s="39"/>
      <c r="H9" s="39"/>
      <c r="I9" s="119"/>
      <c r="J9" s="39"/>
      <c r="K9" s="39"/>
      <c r="L9" s="12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119"/>
      <c r="J10" s="39"/>
      <c r="K10" s="39"/>
      <c r="L10" s="12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20</v>
      </c>
      <c r="E11" s="39"/>
      <c r="F11" s="28" t="s">
        <v>3</v>
      </c>
      <c r="G11" s="39"/>
      <c r="H11" s="39"/>
      <c r="I11" s="121" t="s">
        <v>21</v>
      </c>
      <c r="J11" s="28" t="s">
        <v>3</v>
      </c>
      <c r="K11" s="39"/>
      <c r="L11" s="12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22</v>
      </c>
      <c r="E12" s="39"/>
      <c r="F12" s="28" t="s">
        <v>512</v>
      </c>
      <c r="G12" s="39"/>
      <c r="H12" s="39"/>
      <c r="I12" s="121" t="s">
        <v>24</v>
      </c>
      <c r="J12" s="65" t="str">
        <f>'Rekapitulace stavby'!AN8</f>
        <v>11. 1. 2021</v>
      </c>
      <c r="K12" s="39"/>
      <c r="L12" s="12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19"/>
      <c r="J13" s="39"/>
      <c r="K13" s="39"/>
      <c r="L13" s="12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26</v>
      </c>
      <c r="E14" s="39"/>
      <c r="F14" s="39"/>
      <c r="G14" s="39"/>
      <c r="H14" s="39"/>
      <c r="I14" s="121" t="s">
        <v>27</v>
      </c>
      <c r="J14" s="28" t="str">
        <f>IF('Rekapitulace stavby'!AN10="","",'Rekapitulace stavby'!AN10)</f>
        <v/>
      </c>
      <c r="K14" s="39"/>
      <c r="L14" s="12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tr">
        <f>IF('Rekapitulace stavby'!E11="","",'Rekapitulace stavby'!E11)</f>
        <v>Město Náchod, Masarykovo náměstí 40, 54701 Náchod</v>
      </c>
      <c r="F15" s="39"/>
      <c r="G15" s="39"/>
      <c r="H15" s="39"/>
      <c r="I15" s="121" t="s">
        <v>29</v>
      </c>
      <c r="J15" s="28" t="str">
        <f>IF('Rekapitulace stavby'!AN11="","",'Rekapitulace stavby'!AN11)</f>
        <v/>
      </c>
      <c r="K15" s="39"/>
      <c r="L15" s="12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119"/>
      <c r="J16" s="39"/>
      <c r="K16" s="39"/>
      <c r="L16" s="12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30</v>
      </c>
      <c r="E17" s="39"/>
      <c r="F17" s="39"/>
      <c r="G17" s="39"/>
      <c r="H17" s="39"/>
      <c r="I17" s="121" t="s">
        <v>27</v>
      </c>
      <c r="J17" s="34" t="str">
        <f>'Rekapitulace stavby'!AN13</f>
        <v>Vyplň údaj</v>
      </c>
      <c r="K17" s="39"/>
      <c r="L17" s="12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121" t="s">
        <v>29</v>
      </c>
      <c r="J18" s="34" t="str">
        <f>'Rekapitulace stavby'!AN14</f>
        <v>Vyplň údaj</v>
      </c>
      <c r="K18" s="39"/>
      <c r="L18" s="12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119"/>
      <c r="J19" s="39"/>
      <c r="K19" s="39"/>
      <c r="L19" s="12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32</v>
      </c>
      <c r="E20" s="39"/>
      <c r="F20" s="39"/>
      <c r="G20" s="39"/>
      <c r="H20" s="39"/>
      <c r="I20" s="121" t="s">
        <v>27</v>
      </c>
      <c r="J20" s="28" t="str">
        <f>IF('Rekapitulace stavby'!AN16="","",'Rekapitulace stavby'!AN16)</f>
        <v/>
      </c>
      <c r="K20" s="39"/>
      <c r="L20" s="12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tr">
        <f>IF('Rekapitulace stavby'!E17="","",'Rekapitulace stavby'!E17)</f>
        <v>Ing. Michal Strnad</v>
      </c>
      <c r="F21" s="39"/>
      <c r="G21" s="39"/>
      <c r="H21" s="39"/>
      <c r="I21" s="121" t="s">
        <v>29</v>
      </c>
      <c r="J21" s="28" t="str">
        <f>IF('Rekapitulace stavby'!AN17="","",'Rekapitulace stavby'!AN17)</f>
        <v/>
      </c>
      <c r="K21" s="39"/>
      <c r="L21" s="12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119"/>
      <c r="J22" s="39"/>
      <c r="K22" s="39"/>
      <c r="L22" s="12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35</v>
      </c>
      <c r="E23" s="39"/>
      <c r="F23" s="39"/>
      <c r="G23" s="39"/>
      <c r="H23" s="39"/>
      <c r="I23" s="121" t="s">
        <v>27</v>
      </c>
      <c r="J23" s="28" t="str">
        <f>IF('Rekapitulace stavby'!AN19="","",'Rekapitulace stavby'!AN19)</f>
        <v>05278384</v>
      </c>
      <c r="K23" s="39"/>
      <c r="L23" s="12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tr">
        <f>IF('Rekapitulace stavby'!E20="","",'Rekapitulace stavby'!E20)</f>
        <v>Ing. Zuzana Lacmanová</v>
      </c>
      <c r="F24" s="39"/>
      <c r="G24" s="39"/>
      <c r="H24" s="39"/>
      <c r="I24" s="121" t="s">
        <v>29</v>
      </c>
      <c r="J24" s="28" t="str">
        <f>IF('Rekapitulace stavby'!AN20="","",'Rekapitulace stavby'!AN20)</f>
        <v/>
      </c>
      <c r="K24" s="39"/>
      <c r="L24" s="12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119"/>
      <c r="J25" s="39"/>
      <c r="K25" s="39"/>
      <c r="L25" s="12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38</v>
      </c>
      <c r="E26" s="39"/>
      <c r="F26" s="39"/>
      <c r="G26" s="39"/>
      <c r="H26" s="39"/>
      <c r="I26" s="119"/>
      <c r="J26" s="39"/>
      <c r="K26" s="39"/>
      <c r="L26" s="12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22"/>
      <c r="B27" s="123"/>
      <c r="C27" s="122"/>
      <c r="D27" s="122"/>
      <c r="E27" s="37" t="s">
        <v>3</v>
      </c>
      <c r="F27" s="37"/>
      <c r="G27" s="37"/>
      <c r="H27" s="37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119"/>
      <c r="J28" s="39"/>
      <c r="K28" s="39"/>
      <c r="L28" s="12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126"/>
      <c r="J29" s="85"/>
      <c r="K29" s="85"/>
      <c r="L29" s="12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7" t="s">
        <v>40</v>
      </c>
      <c r="E30" s="39"/>
      <c r="F30" s="39"/>
      <c r="G30" s="39"/>
      <c r="H30" s="39"/>
      <c r="I30" s="119"/>
      <c r="J30" s="91">
        <f>ROUND(J84, 2)</f>
        <v>0</v>
      </c>
      <c r="K30" s="39"/>
      <c r="L30" s="12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126"/>
      <c r="J31" s="85"/>
      <c r="K31" s="85"/>
      <c r="L31" s="12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42</v>
      </c>
      <c r="G32" s="39"/>
      <c r="H32" s="39"/>
      <c r="I32" s="128" t="s">
        <v>41</v>
      </c>
      <c r="J32" s="44" t="s">
        <v>43</v>
      </c>
      <c r="K32" s="39"/>
      <c r="L32" s="12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29" t="s">
        <v>44</v>
      </c>
      <c r="E33" s="33" t="s">
        <v>45</v>
      </c>
      <c r="F33" s="130">
        <f>ROUND((SUM(BE84:BE108)),  2)</f>
        <v>0</v>
      </c>
      <c r="G33" s="39"/>
      <c r="H33" s="39"/>
      <c r="I33" s="131">
        <v>0.20999999999999999</v>
      </c>
      <c r="J33" s="130">
        <f>ROUND(((SUM(BE84:BE108))*I33),  2)</f>
        <v>0</v>
      </c>
      <c r="K33" s="39"/>
      <c r="L33" s="12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46</v>
      </c>
      <c r="F34" s="130">
        <f>ROUND((SUM(BF84:BF108)),  2)</f>
        <v>0</v>
      </c>
      <c r="G34" s="39"/>
      <c r="H34" s="39"/>
      <c r="I34" s="131">
        <v>0.14999999999999999</v>
      </c>
      <c r="J34" s="130">
        <f>ROUND(((SUM(BF84:BF108))*I34),  2)</f>
        <v>0</v>
      </c>
      <c r="K34" s="39"/>
      <c r="L34" s="12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47</v>
      </c>
      <c r="F35" s="130">
        <f>ROUND((SUM(BG84:BG108)),  2)</f>
        <v>0</v>
      </c>
      <c r="G35" s="39"/>
      <c r="H35" s="39"/>
      <c r="I35" s="131">
        <v>0.20999999999999999</v>
      </c>
      <c r="J35" s="130">
        <f>0</f>
        <v>0</v>
      </c>
      <c r="K35" s="39"/>
      <c r="L35" s="12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48</v>
      </c>
      <c r="F36" s="130">
        <f>ROUND((SUM(BH84:BH108)),  2)</f>
        <v>0</v>
      </c>
      <c r="G36" s="39"/>
      <c r="H36" s="39"/>
      <c r="I36" s="131">
        <v>0.14999999999999999</v>
      </c>
      <c r="J36" s="130">
        <f>0</f>
        <v>0</v>
      </c>
      <c r="K36" s="39"/>
      <c r="L36" s="12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49</v>
      </c>
      <c r="F37" s="130">
        <f>ROUND((SUM(BI84:BI108)),  2)</f>
        <v>0</v>
      </c>
      <c r="G37" s="39"/>
      <c r="H37" s="39"/>
      <c r="I37" s="131">
        <v>0</v>
      </c>
      <c r="J37" s="130">
        <f>0</f>
        <v>0</v>
      </c>
      <c r="K37" s="39"/>
      <c r="L37" s="12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119"/>
      <c r="J38" s="39"/>
      <c r="K38" s="39"/>
      <c r="L38" s="12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2"/>
      <c r="D39" s="133" t="s">
        <v>50</v>
      </c>
      <c r="E39" s="77"/>
      <c r="F39" s="77"/>
      <c r="G39" s="134" t="s">
        <v>51</v>
      </c>
      <c r="H39" s="135" t="s">
        <v>52</v>
      </c>
      <c r="I39" s="136"/>
      <c r="J39" s="137">
        <f>SUM(J30:J37)</f>
        <v>0</v>
      </c>
      <c r="K39" s="138"/>
      <c r="L39" s="12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139"/>
      <c r="J40" s="57"/>
      <c r="K40" s="57"/>
      <c r="L40" s="12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140"/>
      <c r="J44" s="59"/>
      <c r="K44" s="59"/>
      <c r="L44" s="12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39"/>
      <c r="E45" s="39"/>
      <c r="F45" s="39"/>
      <c r="G45" s="39"/>
      <c r="H45" s="39"/>
      <c r="I45" s="119"/>
      <c r="J45" s="39"/>
      <c r="K45" s="39"/>
      <c r="L45" s="120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119"/>
      <c r="J46" s="39"/>
      <c r="K46" s="39"/>
      <c r="L46" s="120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18</v>
      </c>
      <c r="D47" s="39"/>
      <c r="E47" s="39"/>
      <c r="F47" s="39"/>
      <c r="G47" s="39"/>
      <c r="H47" s="39"/>
      <c r="I47" s="119"/>
      <c r="J47" s="39"/>
      <c r="K47" s="39"/>
      <c r="L47" s="120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39"/>
      <c r="D48" s="39"/>
      <c r="E48" s="118" t="str">
        <f>E7</f>
        <v>Střecha - ZŠ T.G.Masaryka Náchod - objekt A Větší střecha</v>
      </c>
      <c r="F48" s="33"/>
      <c r="G48" s="33"/>
      <c r="H48" s="33"/>
      <c r="I48" s="119"/>
      <c r="J48" s="39"/>
      <c r="K48" s="39"/>
      <c r="L48" s="12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39"/>
      <c r="E49" s="39"/>
      <c r="F49" s="39"/>
      <c r="G49" s="39"/>
      <c r="H49" s="39"/>
      <c r="I49" s="119"/>
      <c r="J49" s="39"/>
      <c r="K49" s="39"/>
      <c r="L49" s="12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39"/>
      <c r="D50" s="39"/>
      <c r="E50" s="63" t="str">
        <f>E9</f>
        <v>SO01_d - Elektromontáže - hromosvod</v>
      </c>
      <c r="F50" s="39"/>
      <c r="G50" s="39"/>
      <c r="H50" s="39"/>
      <c r="I50" s="119"/>
      <c r="J50" s="39"/>
      <c r="K50" s="39"/>
      <c r="L50" s="12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119"/>
      <c r="J51" s="39"/>
      <c r="K51" s="39"/>
      <c r="L51" s="1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39"/>
      <c r="E52" s="39"/>
      <c r="F52" s="28" t="str">
        <f>F12</f>
        <v xml:space="preserve"> </v>
      </c>
      <c r="G52" s="39"/>
      <c r="H52" s="39"/>
      <c r="I52" s="121" t="s">
        <v>24</v>
      </c>
      <c r="J52" s="65" t="str">
        <f>IF(J12="","",J12)</f>
        <v>11. 1. 2021</v>
      </c>
      <c r="K52" s="39"/>
      <c r="L52" s="12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119"/>
      <c r="J53" s="39"/>
      <c r="K53" s="39"/>
      <c r="L53" s="120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39"/>
      <c r="E54" s="39"/>
      <c r="F54" s="28" t="str">
        <f>E15</f>
        <v>Město Náchod, Masarykovo náměstí 40, 54701 Náchod</v>
      </c>
      <c r="G54" s="39"/>
      <c r="H54" s="39"/>
      <c r="I54" s="121" t="s">
        <v>32</v>
      </c>
      <c r="J54" s="37" t="str">
        <f>E21</f>
        <v>Ing. Michal Strnad</v>
      </c>
      <c r="K54" s="39"/>
      <c r="L54" s="12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30</v>
      </c>
      <c r="D55" s="39"/>
      <c r="E55" s="39"/>
      <c r="F55" s="28" t="str">
        <f>IF(E18="","",E18)</f>
        <v>Vyplň údaj</v>
      </c>
      <c r="G55" s="39"/>
      <c r="H55" s="39"/>
      <c r="I55" s="121" t="s">
        <v>35</v>
      </c>
      <c r="J55" s="37" t="str">
        <f>E24</f>
        <v>Ing. Zuzana Lacmanová</v>
      </c>
      <c r="K55" s="39"/>
      <c r="L55" s="12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119"/>
      <c r="J56" s="39"/>
      <c r="K56" s="39"/>
      <c r="L56" s="12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41" t="s">
        <v>98</v>
      </c>
      <c r="D57" s="132"/>
      <c r="E57" s="132"/>
      <c r="F57" s="132"/>
      <c r="G57" s="132"/>
      <c r="H57" s="132"/>
      <c r="I57" s="142"/>
      <c r="J57" s="143" t="s">
        <v>99</v>
      </c>
      <c r="K57" s="132"/>
      <c r="L57" s="120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119"/>
      <c r="J58" s="39"/>
      <c r="K58" s="39"/>
      <c r="L58" s="12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4" t="s">
        <v>72</v>
      </c>
      <c r="D59" s="39"/>
      <c r="E59" s="39"/>
      <c r="F59" s="39"/>
      <c r="G59" s="39"/>
      <c r="H59" s="39"/>
      <c r="I59" s="119"/>
      <c r="J59" s="91">
        <f>J84</f>
        <v>0</v>
      </c>
      <c r="K59" s="39"/>
      <c r="L59" s="12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100</v>
      </c>
    </row>
    <row r="60" s="9" customFormat="1" ht="24.96" customHeight="1">
      <c r="A60" s="9"/>
      <c r="B60" s="145"/>
      <c r="C60" s="9"/>
      <c r="D60" s="146" t="s">
        <v>513</v>
      </c>
      <c r="E60" s="147"/>
      <c r="F60" s="147"/>
      <c r="G60" s="147"/>
      <c r="H60" s="147"/>
      <c r="I60" s="148"/>
      <c r="J60" s="149">
        <f>J85</f>
        <v>0</v>
      </c>
      <c r="K60" s="9"/>
      <c r="L60" s="14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50"/>
      <c r="C61" s="10"/>
      <c r="D61" s="151" t="s">
        <v>514</v>
      </c>
      <c r="E61" s="152"/>
      <c r="F61" s="152"/>
      <c r="G61" s="152"/>
      <c r="H61" s="152"/>
      <c r="I61" s="153"/>
      <c r="J61" s="154">
        <f>J86</f>
        <v>0</v>
      </c>
      <c r="K61" s="10"/>
      <c r="L61" s="15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50"/>
      <c r="C62" s="10"/>
      <c r="D62" s="151" t="s">
        <v>515</v>
      </c>
      <c r="E62" s="152"/>
      <c r="F62" s="152"/>
      <c r="G62" s="152"/>
      <c r="H62" s="152"/>
      <c r="I62" s="153"/>
      <c r="J62" s="154">
        <f>J89</f>
        <v>0</v>
      </c>
      <c r="K62" s="10"/>
      <c r="L62" s="15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50"/>
      <c r="C63" s="10"/>
      <c r="D63" s="151" t="s">
        <v>516</v>
      </c>
      <c r="E63" s="152"/>
      <c r="F63" s="152"/>
      <c r="G63" s="152"/>
      <c r="H63" s="152"/>
      <c r="I63" s="153"/>
      <c r="J63" s="154">
        <f>J99</f>
        <v>0</v>
      </c>
      <c r="K63" s="10"/>
      <c r="L63" s="15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50"/>
      <c r="C64" s="10"/>
      <c r="D64" s="151" t="s">
        <v>517</v>
      </c>
      <c r="E64" s="152"/>
      <c r="F64" s="152"/>
      <c r="G64" s="152"/>
      <c r="H64" s="152"/>
      <c r="I64" s="153"/>
      <c r="J64" s="154">
        <f>J104</f>
        <v>0</v>
      </c>
      <c r="K64" s="10"/>
      <c r="L64" s="15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39"/>
      <c r="D65" s="39"/>
      <c r="E65" s="39"/>
      <c r="F65" s="39"/>
      <c r="G65" s="39"/>
      <c r="H65" s="39"/>
      <c r="I65" s="119"/>
      <c r="J65" s="39"/>
      <c r="K65" s="39"/>
      <c r="L65" s="120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56"/>
      <c r="C66" s="57"/>
      <c r="D66" s="57"/>
      <c r="E66" s="57"/>
      <c r="F66" s="57"/>
      <c r="G66" s="57"/>
      <c r="H66" s="57"/>
      <c r="I66" s="139"/>
      <c r="J66" s="57"/>
      <c r="K66" s="57"/>
      <c r="L66" s="120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58"/>
      <c r="C70" s="59"/>
      <c r="D70" s="59"/>
      <c r="E70" s="59"/>
      <c r="F70" s="59"/>
      <c r="G70" s="59"/>
      <c r="H70" s="59"/>
      <c r="I70" s="140"/>
      <c r="J70" s="59"/>
      <c r="K70" s="59"/>
      <c r="L70" s="120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107</v>
      </c>
      <c r="D71" s="39"/>
      <c r="E71" s="39"/>
      <c r="F71" s="39"/>
      <c r="G71" s="39"/>
      <c r="H71" s="39"/>
      <c r="I71" s="119"/>
      <c r="J71" s="39"/>
      <c r="K71" s="39"/>
      <c r="L71" s="120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39"/>
      <c r="D72" s="39"/>
      <c r="E72" s="39"/>
      <c r="F72" s="39"/>
      <c r="G72" s="39"/>
      <c r="H72" s="39"/>
      <c r="I72" s="119"/>
      <c r="J72" s="39"/>
      <c r="K72" s="39"/>
      <c r="L72" s="120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18</v>
      </c>
      <c r="D73" s="39"/>
      <c r="E73" s="39"/>
      <c r="F73" s="39"/>
      <c r="G73" s="39"/>
      <c r="H73" s="39"/>
      <c r="I73" s="119"/>
      <c r="J73" s="39"/>
      <c r="K73" s="39"/>
      <c r="L73" s="120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39"/>
      <c r="D74" s="39"/>
      <c r="E74" s="118" t="str">
        <f>E7</f>
        <v>Střecha - ZŠ T.G.Masaryka Náchod - objekt A Větší střecha</v>
      </c>
      <c r="F74" s="33"/>
      <c r="G74" s="33"/>
      <c r="H74" s="33"/>
      <c r="I74" s="119"/>
      <c r="J74" s="39"/>
      <c r="K74" s="39"/>
      <c r="L74" s="120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95</v>
      </c>
      <c r="D75" s="39"/>
      <c r="E75" s="39"/>
      <c r="F75" s="39"/>
      <c r="G75" s="39"/>
      <c r="H75" s="39"/>
      <c r="I75" s="119"/>
      <c r="J75" s="39"/>
      <c r="K75" s="39"/>
      <c r="L75" s="120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39"/>
      <c r="D76" s="39"/>
      <c r="E76" s="63" t="str">
        <f>E9</f>
        <v>SO01_d - Elektromontáže - hromosvod</v>
      </c>
      <c r="F76" s="39"/>
      <c r="G76" s="39"/>
      <c r="H76" s="39"/>
      <c r="I76" s="119"/>
      <c r="J76" s="39"/>
      <c r="K76" s="39"/>
      <c r="L76" s="12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39"/>
      <c r="D77" s="39"/>
      <c r="E77" s="39"/>
      <c r="F77" s="39"/>
      <c r="G77" s="39"/>
      <c r="H77" s="39"/>
      <c r="I77" s="119"/>
      <c r="J77" s="39"/>
      <c r="K77" s="39"/>
      <c r="L77" s="12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22</v>
      </c>
      <c r="D78" s="39"/>
      <c r="E78" s="39"/>
      <c r="F78" s="28" t="str">
        <f>F12</f>
        <v xml:space="preserve"> </v>
      </c>
      <c r="G78" s="39"/>
      <c r="H78" s="39"/>
      <c r="I78" s="121" t="s">
        <v>24</v>
      </c>
      <c r="J78" s="65" t="str">
        <f>IF(J12="","",J12)</f>
        <v>11. 1. 2021</v>
      </c>
      <c r="K78" s="39"/>
      <c r="L78" s="12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39"/>
      <c r="D79" s="39"/>
      <c r="E79" s="39"/>
      <c r="F79" s="39"/>
      <c r="G79" s="39"/>
      <c r="H79" s="39"/>
      <c r="I79" s="119"/>
      <c r="J79" s="39"/>
      <c r="K79" s="39"/>
      <c r="L79" s="12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26</v>
      </c>
      <c r="D80" s="39"/>
      <c r="E80" s="39"/>
      <c r="F80" s="28" t="str">
        <f>E15</f>
        <v>Město Náchod, Masarykovo náměstí 40, 54701 Náchod</v>
      </c>
      <c r="G80" s="39"/>
      <c r="H80" s="39"/>
      <c r="I80" s="121" t="s">
        <v>32</v>
      </c>
      <c r="J80" s="37" t="str">
        <f>E21</f>
        <v>Ing. Michal Strnad</v>
      </c>
      <c r="K80" s="39"/>
      <c r="L80" s="120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25.65" customHeight="1">
      <c r="A81" s="39"/>
      <c r="B81" s="40"/>
      <c r="C81" s="33" t="s">
        <v>30</v>
      </c>
      <c r="D81" s="39"/>
      <c r="E81" s="39"/>
      <c r="F81" s="28" t="str">
        <f>IF(E18="","",E18)</f>
        <v>Vyplň údaj</v>
      </c>
      <c r="G81" s="39"/>
      <c r="H81" s="39"/>
      <c r="I81" s="121" t="s">
        <v>35</v>
      </c>
      <c r="J81" s="37" t="str">
        <f>E24</f>
        <v>Ing. Zuzana Lacmanová</v>
      </c>
      <c r="K81" s="39"/>
      <c r="L81" s="120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39"/>
      <c r="D82" s="39"/>
      <c r="E82" s="39"/>
      <c r="F82" s="39"/>
      <c r="G82" s="39"/>
      <c r="H82" s="39"/>
      <c r="I82" s="119"/>
      <c r="J82" s="39"/>
      <c r="K82" s="39"/>
      <c r="L82" s="120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55"/>
      <c r="B83" s="156"/>
      <c r="C83" s="157" t="s">
        <v>108</v>
      </c>
      <c r="D83" s="158" t="s">
        <v>59</v>
      </c>
      <c r="E83" s="158" t="s">
        <v>55</v>
      </c>
      <c r="F83" s="158" t="s">
        <v>56</v>
      </c>
      <c r="G83" s="158" t="s">
        <v>109</v>
      </c>
      <c r="H83" s="158" t="s">
        <v>110</v>
      </c>
      <c r="I83" s="159" t="s">
        <v>111</v>
      </c>
      <c r="J83" s="158" t="s">
        <v>99</v>
      </c>
      <c r="K83" s="160" t="s">
        <v>112</v>
      </c>
      <c r="L83" s="161"/>
      <c r="M83" s="81" t="s">
        <v>3</v>
      </c>
      <c r="N83" s="82" t="s">
        <v>44</v>
      </c>
      <c r="O83" s="82" t="s">
        <v>113</v>
      </c>
      <c r="P83" s="82" t="s">
        <v>114</v>
      </c>
      <c r="Q83" s="82" t="s">
        <v>115</v>
      </c>
      <c r="R83" s="82" t="s">
        <v>116</v>
      </c>
      <c r="S83" s="82" t="s">
        <v>117</v>
      </c>
      <c r="T83" s="83" t="s">
        <v>118</v>
      </c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</row>
    <row r="84" s="2" customFormat="1" ht="22.8" customHeight="1">
      <c r="A84" s="39"/>
      <c r="B84" s="40"/>
      <c r="C84" s="88" t="s">
        <v>119</v>
      </c>
      <c r="D84" s="39"/>
      <c r="E84" s="39"/>
      <c r="F84" s="39"/>
      <c r="G84" s="39"/>
      <c r="H84" s="39"/>
      <c r="I84" s="119"/>
      <c r="J84" s="162">
        <f>BK84</f>
        <v>0</v>
      </c>
      <c r="K84" s="39"/>
      <c r="L84" s="40"/>
      <c r="M84" s="84"/>
      <c r="N84" s="69"/>
      <c r="O84" s="85"/>
      <c r="P84" s="163">
        <f>P85</f>
        <v>0</v>
      </c>
      <c r="Q84" s="85"/>
      <c r="R84" s="163">
        <f>R85</f>
        <v>0</v>
      </c>
      <c r="S84" s="85"/>
      <c r="T84" s="164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20" t="s">
        <v>73</v>
      </c>
      <c r="AU84" s="20" t="s">
        <v>100</v>
      </c>
      <c r="BK84" s="165">
        <f>BK85</f>
        <v>0</v>
      </c>
    </row>
    <row r="85" s="12" customFormat="1" ht="25.92" customHeight="1">
      <c r="A85" s="12"/>
      <c r="B85" s="166"/>
      <c r="C85" s="12"/>
      <c r="D85" s="167" t="s">
        <v>73</v>
      </c>
      <c r="E85" s="168" t="s">
        <v>120</v>
      </c>
      <c r="F85" s="168" t="s">
        <v>120</v>
      </c>
      <c r="G85" s="12"/>
      <c r="H85" s="12"/>
      <c r="I85" s="169"/>
      <c r="J85" s="170">
        <f>BK85</f>
        <v>0</v>
      </c>
      <c r="K85" s="12"/>
      <c r="L85" s="166"/>
      <c r="M85" s="171"/>
      <c r="N85" s="172"/>
      <c r="O85" s="172"/>
      <c r="P85" s="173">
        <f>P86+P89+P99+P104</f>
        <v>0</v>
      </c>
      <c r="Q85" s="172"/>
      <c r="R85" s="173">
        <f>R86+R89+R99+R104</f>
        <v>0</v>
      </c>
      <c r="S85" s="172"/>
      <c r="T85" s="174">
        <f>T86+T89+T99+T104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67" t="s">
        <v>9</v>
      </c>
      <c r="AT85" s="175" t="s">
        <v>73</v>
      </c>
      <c r="AU85" s="175" t="s">
        <v>74</v>
      </c>
      <c r="AY85" s="167" t="s">
        <v>122</v>
      </c>
      <c r="BK85" s="176">
        <f>BK86+BK89+BK99+BK104</f>
        <v>0</v>
      </c>
    </row>
    <row r="86" s="12" customFormat="1" ht="22.8" customHeight="1">
      <c r="A86" s="12"/>
      <c r="B86" s="166"/>
      <c r="C86" s="12"/>
      <c r="D86" s="167" t="s">
        <v>73</v>
      </c>
      <c r="E86" s="177" t="s">
        <v>518</v>
      </c>
      <c r="F86" s="177" t="s">
        <v>519</v>
      </c>
      <c r="G86" s="12"/>
      <c r="H86" s="12"/>
      <c r="I86" s="169"/>
      <c r="J86" s="178">
        <f>BK86</f>
        <v>0</v>
      </c>
      <c r="K86" s="12"/>
      <c r="L86" s="166"/>
      <c r="M86" s="171"/>
      <c r="N86" s="172"/>
      <c r="O86" s="172"/>
      <c r="P86" s="173">
        <f>SUM(P87:P88)</f>
        <v>0</v>
      </c>
      <c r="Q86" s="172"/>
      <c r="R86" s="173">
        <f>SUM(R87:R88)</f>
        <v>0</v>
      </c>
      <c r="S86" s="172"/>
      <c r="T86" s="174">
        <f>SUM(T87:T88)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167" t="s">
        <v>9</v>
      </c>
      <c r="AT86" s="175" t="s">
        <v>73</v>
      </c>
      <c r="AU86" s="175" t="s">
        <v>9</v>
      </c>
      <c r="AY86" s="167" t="s">
        <v>122</v>
      </c>
      <c r="BK86" s="176">
        <f>SUM(BK87:BK88)</f>
        <v>0</v>
      </c>
    </row>
    <row r="87" s="2" customFormat="1" ht="16.5" customHeight="1">
      <c r="A87" s="39"/>
      <c r="B87" s="179"/>
      <c r="C87" s="180" t="s">
        <v>9</v>
      </c>
      <c r="D87" s="180" t="s">
        <v>125</v>
      </c>
      <c r="E87" s="181" t="s">
        <v>520</v>
      </c>
      <c r="F87" s="182" t="s">
        <v>521</v>
      </c>
      <c r="G87" s="183" t="s">
        <v>522</v>
      </c>
      <c r="H87" s="184">
        <v>23</v>
      </c>
      <c r="I87" s="185"/>
      <c r="J87" s="186">
        <f>ROUND(I87*H87,0)</f>
        <v>0</v>
      </c>
      <c r="K87" s="182" t="s">
        <v>3</v>
      </c>
      <c r="L87" s="40"/>
      <c r="M87" s="187" t="s">
        <v>3</v>
      </c>
      <c r="N87" s="188" t="s">
        <v>45</v>
      </c>
      <c r="O87" s="73"/>
      <c r="P87" s="189">
        <f>O87*H87</f>
        <v>0</v>
      </c>
      <c r="Q87" s="189">
        <v>0</v>
      </c>
      <c r="R87" s="189">
        <f>Q87*H87</f>
        <v>0</v>
      </c>
      <c r="S87" s="189">
        <v>0</v>
      </c>
      <c r="T87" s="190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191" t="s">
        <v>130</v>
      </c>
      <c r="AT87" s="191" t="s">
        <v>125</v>
      </c>
      <c r="AU87" s="191" t="s">
        <v>83</v>
      </c>
      <c r="AY87" s="20" t="s">
        <v>122</v>
      </c>
      <c r="BE87" s="192">
        <f>IF(N87="základní",J87,0)</f>
        <v>0</v>
      </c>
      <c r="BF87" s="192">
        <f>IF(N87="snížená",J87,0)</f>
        <v>0</v>
      </c>
      <c r="BG87" s="192">
        <f>IF(N87="zákl. přenesená",J87,0)</f>
        <v>0</v>
      </c>
      <c r="BH87" s="192">
        <f>IF(N87="sníž. přenesená",J87,0)</f>
        <v>0</v>
      </c>
      <c r="BI87" s="192">
        <f>IF(N87="nulová",J87,0)</f>
        <v>0</v>
      </c>
      <c r="BJ87" s="20" t="s">
        <v>9</v>
      </c>
      <c r="BK87" s="192">
        <f>ROUND(I87*H87,0)</f>
        <v>0</v>
      </c>
      <c r="BL87" s="20" t="s">
        <v>130</v>
      </c>
      <c r="BM87" s="191" t="s">
        <v>83</v>
      </c>
    </row>
    <row r="88" s="2" customFormat="1" ht="16.5" customHeight="1">
      <c r="A88" s="39"/>
      <c r="B88" s="179"/>
      <c r="C88" s="180" t="s">
        <v>83</v>
      </c>
      <c r="D88" s="180" t="s">
        <v>125</v>
      </c>
      <c r="E88" s="181" t="s">
        <v>523</v>
      </c>
      <c r="F88" s="182" t="s">
        <v>524</v>
      </c>
      <c r="G88" s="183" t="s">
        <v>522</v>
      </c>
      <c r="H88" s="184">
        <v>66</v>
      </c>
      <c r="I88" s="185"/>
      <c r="J88" s="186">
        <f>ROUND(I88*H88,0)</f>
        <v>0</v>
      </c>
      <c r="K88" s="182" t="s">
        <v>3</v>
      </c>
      <c r="L88" s="40"/>
      <c r="M88" s="187" t="s">
        <v>3</v>
      </c>
      <c r="N88" s="188" t="s">
        <v>45</v>
      </c>
      <c r="O88" s="73"/>
      <c r="P88" s="189">
        <f>O88*H88</f>
        <v>0</v>
      </c>
      <c r="Q88" s="189">
        <v>0</v>
      </c>
      <c r="R88" s="189">
        <f>Q88*H88</f>
        <v>0</v>
      </c>
      <c r="S88" s="189">
        <v>0</v>
      </c>
      <c r="T88" s="190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191" t="s">
        <v>130</v>
      </c>
      <c r="AT88" s="191" t="s">
        <v>125</v>
      </c>
      <c r="AU88" s="191" t="s">
        <v>83</v>
      </c>
      <c r="AY88" s="20" t="s">
        <v>122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20" t="s">
        <v>9</v>
      </c>
      <c r="BK88" s="192">
        <f>ROUND(I88*H88,0)</f>
        <v>0</v>
      </c>
      <c r="BL88" s="20" t="s">
        <v>130</v>
      </c>
      <c r="BM88" s="191" t="s">
        <v>130</v>
      </c>
    </row>
    <row r="89" s="12" customFormat="1" ht="22.8" customHeight="1">
      <c r="A89" s="12"/>
      <c r="B89" s="166"/>
      <c r="C89" s="12"/>
      <c r="D89" s="167" t="s">
        <v>73</v>
      </c>
      <c r="E89" s="177" t="s">
        <v>525</v>
      </c>
      <c r="F89" s="177" t="s">
        <v>526</v>
      </c>
      <c r="G89" s="12"/>
      <c r="H89" s="12"/>
      <c r="I89" s="169"/>
      <c r="J89" s="178">
        <f>BK89</f>
        <v>0</v>
      </c>
      <c r="K89" s="12"/>
      <c r="L89" s="166"/>
      <c r="M89" s="171"/>
      <c r="N89" s="172"/>
      <c r="O89" s="172"/>
      <c r="P89" s="173">
        <f>SUM(P90:P98)</f>
        <v>0</v>
      </c>
      <c r="Q89" s="172"/>
      <c r="R89" s="173">
        <f>SUM(R90:R98)</f>
        <v>0</v>
      </c>
      <c r="S89" s="172"/>
      <c r="T89" s="174">
        <f>SUM(T90:T98)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67" t="s">
        <v>9</v>
      </c>
      <c r="AT89" s="175" t="s">
        <v>73</v>
      </c>
      <c r="AU89" s="175" t="s">
        <v>9</v>
      </c>
      <c r="AY89" s="167" t="s">
        <v>122</v>
      </c>
      <c r="BK89" s="176">
        <f>SUM(BK90:BK98)</f>
        <v>0</v>
      </c>
    </row>
    <row r="90" s="2" customFormat="1" ht="16.5" customHeight="1">
      <c r="A90" s="39"/>
      <c r="B90" s="179"/>
      <c r="C90" s="180" t="s">
        <v>141</v>
      </c>
      <c r="D90" s="180" t="s">
        <v>125</v>
      </c>
      <c r="E90" s="181" t="s">
        <v>527</v>
      </c>
      <c r="F90" s="182" t="s">
        <v>528</v>
      </c>
      <c r="G90" s="183" t="s">
        <v>136</v>
      </c>
      <c r="H90" s="184">
        <v>148</v>
      </c>
      <c r="I90" s="185"/>
      <c r="J90" s="186">
        <f>ROUND(I90*H90,0)</f>
        <v>0</v>
      </c>
      <c r="K90" s="182" t="s">
        <v>3</v>
      </c>
      <c r="L90" s="40"/>
      <c r="M90" s="187" t="s">
        <v>3</v>
      </c>
      <c r="N90" s="188" t="s">
        <v>45</v>
      </c>
      <c r="O90" s="73"/>
      <c r="P90" s="189">
        <f>O90*H90</f>
        <v>0</v>
      </c>
      <c r="Q90" s="189">
        <v>0</v>
      </c>
      <c r="R90" s="189">
        <f>Q90*H90</f>
        <v>0</v>
      </c>
      <c r="S90" s="189">
        <v>0</v>
      </c>
      <c r="T90" s="190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191" t="s">
        <v>130</v>
      </c>
      <c r="AT90" s="191" t="s">
        <v>125</v>
      </c>
      <c r="AU90" s="191" t="s">
        <v>83</v>
      </c>
      <c r="AY90" s="20" t="s">
        <v>122</v>
      </c>
      <c r="BE90" s="192">
        <f>IF(N90="základní",J90,0)</f>
        <v>0</v>
      </c>
      <c r="BF90" s="192">
        <f>IF(N90="snížená",J90,0)</f>
        <v>0</v>
      </c>
      <c r="BG90" s="192">
        <f>IF(N90="zákl. přenesená",J90,0)</f>
        <v>0</v>
      </c>
      <c r="BH90" s="192">
        <f>IF(N90="sníž. přenesená",J90,0)</f>
        <v>0</v>
      </c>
      <c r="BI90" s="192">
        <f>IF(N90="nulová",J90,0)</f>
        <v>0</v>
      </c>
      <c r="BJ90" s="20" t="s">
        <v>9</v>
      </c>
      <c r="BK90" s="192">
        <f>ROUND(I90*H90,0)</f>
        <v>0</v>
      </c>
      <c r="BL90" s="20" t="s">
        <v>130</v>
      </c>
      <c r="BM90" s="191" t="s">
        <v>156</v>
      </c>
    </row>
    <row r="91" s="2" customFormat="1" ht="16.5" customHeight="1">
      <c r="A91" s="39"/>
      <c r="B91" s="179"/>
      <c r="C91" s="180" t="s">
        <v>130</v>
      </c>
      <c r="D91" s="180" t="s">
        <v>125</v>
      </c>
      <c r="E91" s="181" t="s">
        <v>529</v>
      </c>
      <c r="F91" s="182" t="s">
        <v>530</v>
      </c>
      <c r="G91" s="183" t="s">
        <v>531</v>
      </c>
      <c r="H91" s="184">
        <v>135</v>
      </c>
      <c r="I91" s="185"/>
      <c r="J91" s="186">
        <f>ROUND(I91*H91,0)</f>
        <v>0</v>
      </c>
      <c r="K91" s="182" t="s">
        <v>3</v>
      </c>
      <c r="L91" s="40"/>
      <c r="M91" s="187" t="s">
        <v>3</v>
      </c>
      <c r="N91" s="188" t="s">
        <v>45</v>
      </c>
      <c r="O91" s="73"/>
      <c r="P91" s="189">
        <f>O91*H91</f>
        <v>0</v>
      </c>
      <c r="Q91" s="189">
        <v>0</v>
      </c>
      <c r="R91" s="189">
        <f>Q91*H91</f>
        <v>0</v>
      </c>
      <c r="S91" s="189">
        <v>0</v>
      </c>
      <c r="T91" s="190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191" t="s">
        <v>130</v>
      </c>
      <c r="AT91" s="191" t="s">
        <v>125</v>
      </c>
      <c r="AU91" s="191" t="s">
        <v>83</v>
      </c>
      <c r="AY91" s="20" t="s">
        <v>122</v>
      </c>
      <c r="BE91" s="192">
        <f>IF(N91="základní",J91,0)</f>
        <v>0</v>
      </c>
      <c r="BF91" s="192">
        <f>IF(N91="snížená",J91,0)</f>
        <v>0</v>
      </c>
      <c r="BG91" s="192">
        <f>IF(N91="zákl. přenesená",J91,0)</f>
        <v>0</v>
      </c>
      <c r="BH91" s="192">
        <f>IF(N91="sníž. přenesená",J91,0)</f>
        <v>0</v>
      </c>
      <c r="BI91" s="192">
        <f>IF(N91="nulová",J91,0)</f>
        <v>0</v>
      </c>
      <c r="BJ91" s="20" t="s">
        <v>9</v>
      </c>
      <c r="BK91" s="192">
        <f>ROUND(I91*H91,0)</f>
        <v>0</v>
      </c>
      <c r="BL91" s="20" t="s">
        <v>130</v>
      </c>
      <c r="BM91" s="191" t="s">
        <v>166</v>
      </c>
    </row>
    <row r="92" s="2" customFormat="1" ht="16.5" customHeight="1">
      <c r="A92" s="39"/>
      <c r="B92" s="179"/>
      <c r="C92" s="180" t="s">
        <v>150</v>
      </c>
      <c r="D92" s="180" t="s">
        <v>125</v>
      </c>
      <c r="E92" s="181" t="s">
        <v>532</v>
      </c>
      <c r="F92" s="182" t="s">
        <v>533</v>
      </c>
      <c r="G92" s="183" t="s">
        <v>531</v>
      </c>
      <c r="H92" s="184">
        <v>8</v>
      </c>
      <c r="I92" s="185"/>
      <c r="J92" s="186">
        <f>ROUND(I92*H92,0)</f>
        <v>0</v>
      </c>
      <c r="K92" s="182" t="s">
        <v>3</v>
      </c>
      <c r="L92" s="40"/>
      <c r="M92" s="187" t="s">
        <v>3</v>
      </c>
      <c r="N92" s="188" t="s">
        <v>45</v>
      </c>
      <c r="O92" s="73"/>
      <c r="P92" s="189">
        <f>O92*H92</f>
        <v>0</v>
      </c>
      <c r="Q92" s="189">
        <v>0</v>
      </c>
      <c r="R92" s="189">
        <f>Q92*H92</f>
        <v>0</v>
      </c>
      <c r="S92" s="189">
        <v>0</v>
      </c>
      <c r="T92" s="190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191" t="s">
        <v>130</v>
      </c>
      <c r="AT92" s="191" t="s">
        <v>125</v>
      </c>
      <c r="AU92" s="191" t="s">
        <v>83</v>
      </c>
      <c r="AY92" s="20" t="s">
        <v>122</v>
      </c>
      <c r="BE92" s="192">
        <f>IF(N92="základní",J92,0)</f>
        <v>0</v>
      </c>
      <c r="BF92" s="192">
        <f>IF(N92="snížená",J92,0)</f>
        <v>0</v>
      </c>
      <c r="BG92" s="192">
        <f>IF(N92="zákl. přenesená",J92,0)</f>
        <v>0</v>
      </c>
      <c r="BH92" s="192">
        <f>IF(N92="sníž. přenesená",J92,0)</f>
        <v>0</v>
      </c>
      <c r="BI92" s="192">
        <f>IF(N92="nulová",J92,0)</f>
        <v>0</v>
      </c>
      <c r="BJ92" s="20" t="s">
        <v>9</v>
      </c>
      <c r="BK92" s="192">
        <f>ROUND(I92*H92,0)</f>
        <v>0</v>
      </c>
      <c r="BL92" s="20" t="s">
        <v>130</v>
      </c>
      <c r="BM92" s="191" t="s">
        <v>175</v>
      </c>
    </row>
    <row r="93" s="2" customFormat="1" ht="16.5" customHeight="1">
      <c r="A93" s="39"/>
      <c r="B93" s="179"/>
      <c r="C93" s="180" t="s">
        <v>156</v>
      </c>
      <c r="D93" s="180" t="s">
        <v>125</v>
      </c>
      <c r="E93" s="181" t="s">
        <v>534</v>
      </c>
      <c r="F93" s="182" t="s">
        <v>535</v>
      </c>
      <c r="G93" s="183" t="s">
        <v>531</v>
      </c>
      <c r="H93" s="184">
        <v>17</v>
      </c>
      <c r="I93" s="185"/>
      <c r="J93" s="186">
        <f>ROUND(I93*H93,0)</f>
        <v>0</v>
      </c>
      <c r="K93" s="182" t="s">
        <v>3</v>
      </c>
      <c r="L93" s="40"/>
      <c r="M93" s="187" t="s">
        <v>3</v>
      </c>
      <c r="N93" s="188" t="s">
        <v>45</v>
      </c>
      <c r="O93" s="73"/>
      <c r="P93" s="189">
        <f>O93*H93</f>
        <v>0</v>
      </c>
      <c r="Q93" s="189">
        <v>0</v>
      </c>
      <c r="R93" s="189">
        <f>Q93*H93</f>
        <v>0</v>
      </c>
      <c r="S93" s="189">
        <v>0</v>
      </c>
      <c r="T93" s="190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191" t="s">
        <v>130</v>
      </c>
      <c r="AT93" s="191" t="s">
        <v>125</v>
      </c>
      <c r="AU93" s="191" t="s">
        <v>83</v>
      </c>
      <c r="AY93" s="20" t="s">
        <v>122</v>
      </c>
      <c r="BE93" s="192">
        <f>IF(N93="základní",J93,0)</f>
        <v>0</v>
      </c>
      <c r="BF93" s="192">
        <f>IF(N93="snížená",J93,0)</f>
        <v>0</v>
      </c>
      <c r="BG93" s="192">
        <f>IF(N93="zákl. přenesená",J93,0)</f>
        <v>0</v>
      </c>
      <c r="BH93" s="192">
        <f>IF(N93="sníž. přenesená",J93,0)</f>
        <v>0</v>
      </c>
      <c r="BI93" s="192">
        <f>IF(N93="nulová",J93,0)</f>
        <v>0</v>
      </c>
      <c r="BJ93" s="20" t="s">
        <v>9</v>
      </c>
      <c r="BK93" s="192">
        <f>ROUND(I93*H93,0)</f>
        <v>0</v>
      </c>
      <c r="BL93" s="20" t="s">
        <v>130</v>
      </c>
      <c r="BM93" s="191" t="s">
        <v>192</v>
      </c>
    </row>
    <row r="94" s="2" customFormat="1" ht="16.5" customHeight="1">
      <c r="A94" s="39"/>
      <c r="B94" s="179"/>
      <c r="C94" s="180" t="s">
        <v>161</v>
      </c>
      <c r="D94" s="180" t="s">
        <v>125</v>
      </c>
      <c r="E94" s="181" t="s">
        <v>536</v>
      </c>
      <c r="F94" s="182" t="s">
        <v>537</v>
      </c>
      <c r="G94" s="183" t="s">
        <v>531</v>
      </c>
      <c r="H94" s="184">
        <v>4</v>
      </c>
      <c r="I94" s="185"/>
      <c r="J94" s="186">
        <f>ROUND(I94*H94,0)</f>
        <v>0</v>
      </c>
      <c r="K94" s="182" t="s">
        <v>3</v>
      </c>
      <c r="L94" s="40"/>
      <c r="M94" s="187" t="s">
        <v>3</v>
      </c>
      <c r="N94" s="188" t="s">
        <v>45</v>
      </c>
      <c r="O94" s="73"/>
      <c r="P94" s="189">
        <f>O94*H94</f>
        <v>0</v>
      </c>
      <c r="Q94" s="189">
        <v>0</v>
      </c>
      <c r="R94" s="189">
        <f>Q94*H94</f>
        <v>0</v>
      </c>
      <c r="S94" s="189">
        <v>0</v>
      </c>
      <c r="T94" s="190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191" t="s">
        <v>130</v>
      </c>
      <c r="AT94" s="191" t="s">
        <v>125</v>
      </c>
      <c r="AU94" s="191" t="s">
        <v>83</v>
      </c>
      <c r="AY94" s="20" t="s">
        <v>122</v>
      </c>
      <c r="BE94" s="192">
        <f>IF(N94="základní",J94,0)</f>
        <v>0</v>
      </c>
      <c r="BF94" s="192">
        <f>IF(N94="snížená",J94,0)</f>
        <v>0</v>
      </c>
      <c r="BG94" s="192">
        <f>IF(N94="zákl. přenesená",J94,0)</f>
        <v>0</v>
      </c>
      <c r="BH94" s="192">
        <f>IF(N94="sníž. přenesená",J94,0)</f>
        <v>0</v>
      </c>
      <c r="BI94" s="192">
        <f>IF(N94="nulová",J94,0)</f>
        <v>0</v>
      </c>
      <c r="BJ94" s="20" t="s">
        <v>9</v>
      </c>
      <c r="BK94" s="192">
        <f>ROUND(I94*H94,0)</f>
        <v>0</v>
      </c>
      <c r="BL94" s="20" t="s">
        <v>130</v>
      </c>
      <c r="BM94" s="191" t="s">
        <v>206</v>
      </c>
    </row>
    <row r="95" s="2" customFormat="1" ht="16.5" customHeight="1">
      <c r="A95" s="39"/>
      <c r="B95" s="179"/>
      <c r="C95" s="180" t="s">
        <v>166</v>
      </c>
      <c r="D95" s="180" t="s">
        <v>125</v>
      </c>
      <c r="E95" s="181" t="s">
        <v>538</v>
      </c>
      <c r="F95" s="182" t="s">
        <v>539</v>
      </c>
      <c r="G95" s="183" t="s">
        <v>531</v>
      </c>
      <c r="H95" s="184">
        <v>5</v>
      </c>
      <c r="I95" s="185"/>
      <c r="J95" s="186">
        <f>ROUND(I95*H95,0)</f>
        <v>0</v>
      </c>
      <c r="K95" s="182" t="s">
        <v>3</v>
      </c>
      <c r="L95" s="40"/>
      <c r="M95" s="187" t="s">
        <v>3</v>
      </c>
      <c r="N95" s="188" t="s">
        <v>45</v>
      </c>
      <c r="O95" s="73"/>
      <c r="P95" s="189">
        <f>O95*H95</f>
        <v>0</v>
      </c>
      <c r="Q95" s="189">
        <v>0</v>
      </c>
      <c r="R95" s="189">
        <f>Q95*H95</f>
        <v>0</v>
      </c>
      <c r="S95" s="189">
        <v>0</v>
      </c>
      <c r="T95" s="190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191" t="s">
        <v>130</v>
      </c>
      <c r="AT95" s="191" t="s">
        <v>125</v>
      </c>
      <c r="AU95" s="191" t="s">
        <v>83</v>
      </c>
      <c r="AY95" s="20" t="s">
        <v>122</v>
      </c>
      <c r="BE95" s="192">
        <f>IF(N95="základní",J95,0)</f>
        <v>0</v>
      </c>
      <c r="BF95" s="192">
        <f>IF(N95="snížená",J95,0)</f>
        <v>0</v>
      </c>
      <c r="BG95" s="192">
        <f>IF(N95="zákl. přenesená",J95,0)</f>
        <v>0</v>
      </c>
      <c r="BH95" s="192">
        <f>IF(N95="sníž. přenesená",J95,0)</f>
        <v>0</v>
      </c>
      <c r="BI95" s="192">
        <f>IF(N95="nulová",J95,0)</f>
        <v>0</v>
      </c>
      <c r="BJ95" s="20" t="s">
        <v>9</v>
      </c>
      <c r="BK95" s="192">
        <f>ROUND(I95*H95,0)</f>
        <v>0</v>
      </c>
      <c r="BL95" s="20" t="s">
        <v>130</v>
      </c>
      <c r="BM95" s="191" t="s">
        <v>222</v>
      </c>
    </row>
    <row r="96" s="2" customFormat="1" ht="16.5" customHeight="1">
      <c r="A96" s="39"/>
      <c r="B96" s="179"/>
      <c r="C96" s="180" t="s">
        <v>123</v>
      </c>
      <c r="D96" s="180" t="s">
        <v>125</v>
      </c>
      <c r="E96" s="181" t="s">
        <v>540</v>
      </c>
      <c r="F96" s="182" t="s">
        <v>541</v>
      </c>
      <c r="G96" s="183" t="s">
        <v>531</v>
      </c>
      <c r="H96" s="184">
        <v>8</v>
      </c>
      <c r="I96" s="185"/>
      <c r="J96" s="186">
        <f>ROUND(I96*H96,0)</f>
        <v>0</v>
      </c>
      <c r="K96" s="182" t="s">
        <v>3</v>
      </c>
      <c r="L96" s="40"/>
      <c r="M96" s="187" t="s">
        <v>3</v>
      </c>
      <c r="N96" s="188" t="s">
        <v>45</v>
      </c>
      <c r="O96" s="73"/>
      <c r="P96" s="189">
        <f>O96*H96</f>
        <v>0</v>
      </c>
      <c r="Q96" s="189">
        <v>0</v>
      </c>
      <c r="R96" s="189">
        <f>Q96*H96</f>
        <v>0</v>
      </c>
      <c r="S96" s="189">
        <v>0</v>
      </c>
      <c r="T96" s="190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191" t="s">
        <v>130</v>
      </c>
      <c r="AT96" s="191" t="s">
        <v>125</v>
      </c>
      <c r="AU96" s="191" t="s">
        <v>83</v>
      </c>
      <c r="AY96" s="20" t="s">
        <v>122</v>
      </c>
      <c r="BE96" s="192">
        <f>IF(N96="základní",J96,0)</f>
        <v>0</v>
      </c>
      <c r="BF96" s="192">
        <f>IF(N96="snížená",J96,0)</f>
        <v>0</v>
      </c>
      <c r="BG96" s="192">
        <f>IF(N96="zákl. přenesená",J96,0)</f>
        <v>0</v>
      </c>
      <c r="BH96" s="192">
        <f>IF(N96="sníž. přenesená",J96,0)</f>
        <v>0</v>
      </c>
      <c r="BI96" s="192">
        <f>IF(N96="nulová",J96,0)</f>
        <v>0</v>
      </c>
      <c r="BJ96" s="20" t="s">
        <v>9</v>
      </c>
      <c r="BK96" s="192">
        <f>ROUND(I96*H96,0)</f>
        <v>0</v>
      </c>
      <c r="BL96" s="20" t="s">
        <v>130</v>
      </c>
      <c r="BM96" s="191" t="s">
        <v>231</v>
      </c>
    </row>
    <row r="97" s="2" customFormat="1" ht="16.5" customHeight="1">
      <c r="A97" s="39"/>
      <c r="B97" s="179"/>
      <c r="C97" s="180" t="s">
        <v>175</v>
      </c>
      <c r="D97" s="180" t="s">
        <v>125</v>
      </c>
      <c r="E97" s="181" t="s">
        <v>542</v>
      </c>
      <c r="F97" s="182" t="s">
        <v>543</v>
      </c>
      <c r="G97" s="183" t="s">
        <v>531</v>
      </c>
      <c r="H97" s="184">
        <v>8</v>
      </c>
      <c r="I97" s="185"/>
      <c r="J97" s="186">
        <f>ROUND(I97*H97,0)</f>
        <v>0</v>
      </c>
      <c r="K97" s="182" t="s">
        <v>3</v>
      </c>
      <c r="L97" s="40"/>
      <c r="M97" s="187" t="s">
        <v>3</v>
      </c>
      <c r="N97" s="188" t="s">
        <v>45</v>
      </c>
      <c r="O97" s="73"/>
      <c r="P97" s="189">
        <f>O97*H97</f>
        <v>0</v>
      </c>
      <c r="Q97" s="189">
        <v>0</v>
      </c>
      <c r="R97" s="189">
        <f>Q97*H97</f>
        <v>0</v>
      </c>
      <c r="S97" s="189">
        <v>0</v>
      </c>
      <c r="T97" s="190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191" t="s">
        <v>130</v>
      </c>
      <c r="AT97" s="191" t="s">
        <v>125</v>
      </c>
      <c r="AU97" s="191" t="s">
        <v>83</v>
      </c>
      <c r="AY97" s="20" t="s">
        <v>122</v>
      </c>
      <c r="BE97" s="192">
        <f>IF(N97="základní",J97,0)</f>
        <v>0</v>
      </c>
      <c r="BF97" s="192">
        <f>IF(N97="snížená",J97,0)</f>
        <v>0</v>
      </c>
      <c r="BG97" s="192">
        <f>IF(N97="zákl. přenesená",J97,0)</f>
        <v>0</v>
      </c>
      <c r="BH97" s="192">
        <f>IF(N97="sníž. přenesená",J97,0)</f>
        <v>0</v>
      </c>
      <c r="BI97" s="192">
        <f>IF(N97="nulová",J97,0)</f>
        <v>0</v>
      </c>
      <c r="BJ97" s="20" t="s">
        <v>9</v>
      </c>
      <c r="BK97" s="192">
        <f>ROUND(I97*H97,0)</f>
        <v>0</v>
      </c>
      <c r="BL97" s="20" t="s">
        <v>130</v>
      </c>
      <c r="BM97" s="191" t="s">
        <v>321</v>
      </c>
    </row>
    <row r="98" s="2" customFormat="1" ht="16.5" customHeight="1">
      <c r="A98" s="39"/>
      <c r="B98" s="179"/>
      <c r="C98" s="180" t="s">
        <v>184</v>
      </c>
      <c r="D98" s="180" t="s">
        <v>125</v>
      </c>
      <c r="E98" s="181" t="s">
        <v>544</v>
      </c>
      <c r="F98" s="182" t="s">
        <v>545</v>
      </c>
      <c r="G98" s="183" t="s">
        <v>531</v>
      </c>
      <c r="H98" s="184">
        <v>8</v>
      </c>
      <c r="I98" s="185"/>
      <c r="J98" s="186">
        <f>ROUND(I98*H98,0)</f>
        <v>0</v>
      </c>
      <c r="K98" s="182" t="s">
        <v>3</v>
      </c>
      <c r="L98" s="40"/>
      <c r="M98" s="187" t="s">
        <v>3</v>
      </c>
      <c r="N98" s="188" t="s">
        <v>45</v>
      </c>
      <c r="O98" s="73"/>
      <c r="P98" s="189">
        <f>O98*H98</f>
        <v>0</v>
      </c>
      <c r="Q98" s="189">
        <v>0</v>
      </c>
      <c r="R98" s="189">
        <f>Q98*H98</f>
        <v>0</v>
      </c>
      <c r="S98" s="189">
        <v>0</v>
      </c>
      <c r="T98" s="190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191" t="s">
        <v>130</v>
      </c>
      <c r="AT98" s="191" t="s">
        <v>125</v>
      </c>
      <c r="AU98" s="191" t="s">
        <v>83</v>
      </c>
      <c r="AY98" s="20" t="s">
        <v>122</v>
      </c>
      <c r="BE98" s="192">
        <f>IF(N98="základní",J98,0)</f>
        <v>0</v>
      </c>
      <c r="BF98" s="192">
        <f>IF(N98="snížená",J98,0)</f>
        <v>0</v>
      </c>
      <c r="BG98" s="192">
        <f>IF(N98="zákl. přenesená",J98,0)</f>
        <v>0</v>
      </c>
      <c r="BH98" s="192">
        <f>IF(N98="sníž. přenesená",J98,0)</f>
        <v>0</v>
      </c>
      <c r="BI98" s="192">
        <f>IF(N98="nulová",J98,0)</f>
        <v>0</v>
      </c>
      <c r="BJ98" s="20" t="s">
        <v>9</v>
      </c>
      <c r="BK98" s="192">
        <f>ROUND(I98*H98,0)</f>
        <v>0</v>
      </c>
      <c r="BL98" s="20" t="s">
        <v>130</v>
      </c>
      <c r="BM98" s="191" t="s">
        <v>332</v>
      </c>
    </row>
    <row r="99" s="12" customFormat="1" ht="22.8" customHeight="1">
      <c r="A99" s="12"/>
      <c r="B99" s="166"/>
      <c r="C99" s="12"/>
      <c r="D99" s="167" t="s">
        <v>73</v>
      </c>
      <c r="E99" s="177" t="s">
        <v>546</v>
      </c>
      <c r="F99" s="177" t="s">
        <v>547</v>
      </c>
      <c r="G99" s="12"/>
      <c r="H99" s="12"/>
      <c r="I99" s="169"/>
      <c r="J99" s="178">
        <f>BK99</f>
        <v>0</v>
      </c>
      <c r="K99" s="12"/>
      <c r="L99" s="166"/>
      <c r="M99" s="171"/>
      <c r="N99" s="172"/>
      <c r="O99" s="172"/>
      <c r="P99" s="173">
        <f>SUM(P100:P103)</f>
        <v>0</v>
      </c>
      <c r="Q99" s="172"/>
      <c r="R99" s="173">
        <f>SUM(R100:R103)</f>
        <v>0</v>
      </c>
      <c r="S99" s="172"/>
      <c r="T99" s="174">
        <f>SUM(T100:T103)</f>
        <v>0</v>
      </c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R99" s="167" t="s">
        <v>9</v>
      </c>
      <c r="AT99" s="175" t="s">
        <v>73</v>
      </c>
      <c r="AU99" s="175" t="s">
        <v>9</v>
      </c>
      <c r="AY99" s="167" t="s">
        <v>122</v>
      </c>
      <c r="BK99" s="176">
        <f>SUM(BK100:BK103)</f>
        <v>0</v>
      </c>
    </row>
    <row r="100" s="2" customFormat="1" ht="16.5" customHeight="1">
      <c r="A100" s="39"/>
      <c r="B100" s="179"/>
      <c r="C100" s="180" t="s">
        <v>192</v>
      </c>
      <c r="D100" s="180" t="s">
        <v>125</v>
      </c>
      <c r="E100" s="181" t="s">
        <v>548</v>
      </c>
      <c r="F100" s="182" t="s">
        <v>549</v>
      </c>
      <c r="G100" s="183" t="s">
        <v>550</v>
      </c>
      <c r="H100" s="184">
        <v>2</v>
      </c>
      <c r="I100" s="185"/>
      <c r="J100" s="186">
        <f>ROUND(I100*H100,0)</f>
        <v>0</v>
      </c>
      <c r="K100" s="182" t="s">
        <v>3</v>
      </c>
      <c r="L100" s="40"/>
      <c r="M100" s="187" t="s">
        <v>3</v>
      </c>
      <c r="N100" s="188" t="s">
        <v>45</v>
      </c>
      <c r="O100" s="73"/>
      <c r="P100" s="189">
        <f>O100*H100</f>
        <v>0</v>
      </c>
      <c r="Q100" s="189">
        <v>0</v>
      </c>
      <c r="R100" s="189">
        <f>Q100*H100</f>
        <v>0</v>
      </c>
      <c r="S100" s="189">
        <v>0</v>
      </c>
      <c r="T100" s="190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191" t="s">
        <v>130</v>
      </c>
      <c r="AT100" s="191" t="s">
        <v>125</v>
      </c>
      <c r="AU100" s="191" t="s">
        <v>83</v>
      </c>
      <c r="AY100" s="20" t="s">
        <v>122</v>
      </c>
      <c r="BE100" s="192">
        <f>IF(N100="základní",J100,0)</f>
        <v>0</v>
      </c>
      <c r="BF100" s="192">
        <f>IF(N100="snížená",J100,0)</f>
        <v>0</v>
      </c>
      <c r="BG100" s="192">
        <f>IF(N100="zákl. přenesená",J100,0)</f>
        <v>0</v>
      </c>
      <c r="BH100" s="192">
        <f>IF(N100="sníž. přenesená",J100,0)</f>
        <v>0</v>
      </c>
      <c r="BI100" s="192">
        <f>IF(N100="nulová",J100,0)</f>
        <v>0</v>
      </c>
      <c r="BJ100" s="20" t="s">
        <v>9</v>
      </c>
      <c r="BK100" s="192">
        <f>ROUND(I100*H100,0)</f>
        <v>0</v>
      </c>
      <c r="BL100" s="20" t="s">
        <v>130</v>
      </c>
      <c r="BM100" s="191" t="s">
        <v>341</v>
      </c>
    </row>
    <row r="101" s="2" customFormat="1" ht="16.5" customHeight="1">
      <c r="A101" s="39"/>
      <c r="B101" s="179"/>
      <c r="C101" s="180" t="s">
        <v>202</v>
      </c>
      <c r="D101" s="180" t="s">
        <v>125</v>
      </c>
      <c r="E101" s="181" t="s">
        <v>551</v>
      </c>
      <c r="F101" s="182" t="s">
        <v>552</v>
      </c>
      <c r="G101" s="183" t="s">
        <v>550</v>
      </c>
      <c r="H101" s="184">
        <v>10</v>
      </c>
      <c r="I101" s="185"/>
      <c r="J101" s="186">
        <f>ROUND(I101*H101,0)</f>
        <v>0</v>
      </c>
      <c r="K101" s="182" t="s">
        <v>3</v>
      </c>
      <c r="L101" s="40"/>
      <c r="M101" s="187" t="s">
        <v>3</v>
      </c>
      <c r="N101" s="188" t="s">
        <v>45</v>
      </c>
      <c r="O101" s="73"/>
      <c r="P101" s="189">
        <f>O101*H101</f>
        <v>0</v>
      </c>
      <c r="Q101" s="189">
        <v>0</v>
      </c>
      <c r="R101" s="189">
        <f>Q101*H101</f>
        <v>0</v>
      </c>
      <c r="S101" s="189">
        <v>0</v>
      </c>
      <c r="T101" s="190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191" t="s">
        <v>130</v>
      </c>
      <c r="AT101" s="191" t="s">
        <v>125</v>
      </c>
      <c r="AU101" s="191" t="s">
        <v>83</v>
      </c>
      <c r="AY101" s="20" t="s">
        <v>122</v>
      </c>
      <c r="BE101" s="192">
        <f>IF(N101="základní",J101,0)</f>
        <v>0</v>
      </c>
      <c r="BF101" s="192">
        <f>IF(N101="snížená",J101,0)</f>
        <v>0</v>
      </c>
      <c r="BG101" s="192">
        <f>IF(N101="zákl. přenesená",J101,0)</f>
        <v>0</v>
      </c>
      <c r="BH101" s="192">
        <f>IF(N101="sníž. přenesená",J101,0)</f>
        <v>0</v>
      </c>
      <c r="BI101" s="192">
        <f>IF(N101="nulová",J101,0)</f>
        <v>0</v>
      </c>
      <c r="BJ101" s="20" t="s">
        <v>9</v>
      </c>
      <c r="BK101" s="192">
        <f>ROUND(I101*H101,0)</f>
        <v>0</v>
      </c>
      <c r="BL101" s="20" t="s">
        <v>130</v>
      </c>
      <c r="BM101" s="191" t="s">
        <v>351</v>
      </c>
    </row>
    <row r="102" s="2" customFormat="1" ht="16.5" customHeight="1">
      <c r="A102" s="39"/>
      <c r="B102" s="179"/>
      <c r="C102" s="180" t="s">
        <v>206</v>
      </c>
      <c r="D102" s="180" t="s">
        <v>125</v>
      </c>
      <c r="E102" s="181" t="s">
        <v>553</v>
      </c>
      <c r="F102" s="182" t="s">
        <v>554</v>
      </c>
      <c r="G102" s="183" t="s">
        <v>550</v>
      </c>
      <c r="H102" s="184">
        <v>4</v>
      </c>
      <c r="I102" s="185"/>
      <c r="J102" s="186">
        <f>ROUND(I102*H102,0)</f>
        <v>0</v>
      </c>
      <c r="K102" s="182" t="s">
        <v>3</v>
      </c>
      <c r="L102" s="40"/>
      <c r="M102" s="187" t="s">
        <v>3</v>
      </c>
      <c r="N102" s="188" t="s">
        <v>45</v>
      </c>
      <c r="O102" s="73"/>
      <c r="P102" s="189">
        <f>O102*H102</f>
        <v>0</v>
      </c>
      <c r="Q102" s="189">
        <v>0</v>
      </c>
      <c r="R102" s="189">
        <f>Q102*H102</f>
        <v>0</v>
      </c>
      <c r="S102" s="189">
        <v>0</v>
      </c>
      <c r="T102" s="190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191" t="s">
        <v>130</v>
      </c>
      <c r="AT102" s="191" t="s">
        <v>125</v>
      </c>
      <c r="AU102" s="191" t="s">
        <v>83</v>
      </c>
      <c r="AY102" s="20" t="s">
        <v>122</v>
      </c>
      <c r="BE102" s="192">
        <f>IF(N102="základní",J102,0)</f>
        <v>0</v>
      </c>
      <c r="BF102" s="192">
        <f>IF(N102="snížená",J102,0)</f>
        <v>0</v>
      </c>
      <c r="BG102" s="192">
        <f>IF(N102="zákl. přenesená",J102,0)</f>
        <v>0</v>
      </c>
      <c r="BH102" s="192">
        <f>IF(N102="sníž. přenesená",J102,0)</f>
        <v>0</v>
      </c>
      <c r="BI102" s="192">
        <f>IF(N102="nulová",J102,0)</f>
        <v>0</v>
      </c>
      <c r="BJ102" s="20" t="s">
        <v>9</v>
      </c>
      <c r="BK102" s="192">
        <f>ROUND(I102*H102,0)</f>
        <v>0</v>
      </c>
      <c r="BL102" s="20" t="s">
        <v>130</v>
      </c>
      <c r="BM102" s="191" t="s">
        <v>359</v>
      </c>
    </row>
    <row r="103" s="2" customFormat="1" ht="16.5" customHeight="1">
      <c r="A103" s="39"/>
      <c r="B103" s="179"/>
      <c r="C103" s="180" t="s">
        <v>10</v>
      </c>
      <c r="D103" s="180" t="s">
        <v>125</v>
      </c>
      <c r="E103" s="181" t="s">
        <v>555</v>
      </c>
      <c r="F103" s="182" t="s">
        <v>556</v>
      </c>
      <c r="G103" s="183" t="s">
        <v>550</v>
      </c>
      <c r="H103" s="184">
        <v>1</v>
      </c>
      <c r="I103" s="185"/>
      <c r="J103" s="186">
        <f>ROUND(I103*H103,0)</f>
        <v>0</v>
      </c>
      <c r="K103" s="182" t="s">
        <v>3</v>
      </c>
      <c r="L103" s="40"/>
      <c r="M103" s="187" t="s">
        <v>3</v>
      </c>
      <c r="N103" s="188" t="s">
        <v>45</v>
      </c>
      <c r="O103" s="73"/>
      <c r="P103" s="189">
        <f>O103*H103</f>
        <v>0</v>
      </c>
      <c r="Q103" s="189">
        <v>0</v>
      </c>
      <c r="R103" s="189">
        <f>Q103*H103</f>
        <v>0</v>
      </c>
      <c r="S103" s="189">
        <v>0</v>
      </c>
      <c r="T103" s="190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191" t="s">
        <v>130</v>
      </c>
      <c r="AT103" s="191" t="s">
        <v>125</v>
      </c>
      <c r="AU103" s="191" t="s">
        <v>83</v>
      </c>
      <c r="AY103" s="20" t="s">
        <v>122</v>
      </c>
      <c r="BE103" s="192">
        <f>IF(N103="základní",J103,0)</f>
        <v>0</v>
      </c>
      <c r="BF103" s="192">
        <f>IF(N103="snížená",J103,0)</f>
        <v>0</v>
      </c>
      <c r="BG103" s="192">
        <f>IF(N103="zákl. přenesená",J103,0)</f>
        <v>0</v>
      </c>
      <c r="BH103" s="192">
        <f>IF(N103="sníž. přenesená",J103,0)</f>
        <v>0</v>
      </c>
      <c r="BI103" s="192">
        <f>IF(N103="nulová",J103,0)</f>
        <v>0</v>
      </c>
      <c r="BJ103" s="20" t="s">
        <v>9</v>
      </c>
      <c r="BK103" s="192">
        <f>ROUND(I103*H103,0)</f>
        <v>0</v>
      </c>
      <c r="BL103" s="20" t="s">
        <v>130</v>
      </c>
      <c r="BM103" s="191" t="s">
        <v>266</v>
      </c>
    </row>
    <row r="104" s="12" customFormat="1" ht="22.8" customHeight="1">
      <c r="A104" s="12"/>
      <c r="B104" s="166"/>
      <c r="C104" s="12"/>
      <c r="D104" s="167" t="s">
        <v>73</v>
      </c>
      <c r="E104" s="177" t="s">
        <v>557</v>
      </c>
      <c r="F104" s="177" t="s">
        <v>558</v>
      </c>
      <c r="G104" s="12"/>
      <c r="H104" s="12"/>
      <c r="I104" s="169"/>
      <c r="J104" s="178">
        <f>BK104</f>
        <v>0</v>
      </c>
      <c r="K104" s="12"/>
      <c r="L104" s="166"/>
      <c r="M104" s="171"/>
      <c r="N104" s="172"/>
      <c r="O104" s="172"/>
      <c r="P104" s="173">
        <f>SUM(P105:P108)</f>
        <v>0</v>
      </c>
      <c r="Q104" s="172"/>
      <c r="R104" s="173">
        <f>SUM(R105:R108)</f>
        <v>0</v>
      </c>
      <c r="S104" s="172"/>
      <c r="T104" s="174">
        <f>SUM(T105:T108)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167" t="s">
        <v>9</v>
      </c>
      <c r="AT104" s="175" t="s">
        <v>73</v>
      </c>
      <c r="AU104" s="175" t="s">
        <v>9</v>
      </c>
      <c r="AY104" s="167" t="s">
        <v>122</v>
      </c>
      <c r="BK104" s="176">
        <f>SUM(BK105:BK108)</f>
        <v>0</v>
      </c>
    </row>
    <row r="105" s="2" customFormat="1" ht="16.5" customHeight="1">
      <c r="A105" s="39"/>
      <c r="B105" s="179"/>
      <c r="C105" s="180" t="s">
        <v>187</v>
      </c>
      <c r="D105" s="180" t="s">
        <v>125</v>
      </c>
      <c r="E105" s="181" t="s">
        <v>559</v>
      </c>
      <c r="F105" s="182" t="s">
        <v>560</v>
      </c>
      <c r="G105" s="183" t="s">
        <v>257</v>
      </c>
      <c r="H105" s="184">
        <v>1</v>
      </c>
      <c r="I105" s="185"/>
      <c r="J105" s="186">
        <f>ROUND(I105*H105,0)</f>
        <v>0</v>
      </c>
      <c r="K105" s="182" t="s">
        <v>3</v>
      </c>
      <c r="L105" s="40"/>
      <c r="M105" s="187" t="s">
        <v>3</v>
      </c>
      <c r="N105" s="188" t="s">
        <v>45</v>
      </c>
      <c r="O105" s="73"/>
      <c r="P105" s="189">
        <f>O105*H105</f>
        <v>0</v>
      </c>
      <c r="Q105" s="189">
        <v>0</v>
      </c>
      <c r="R105" s="189">
        <f>Q105*H105</f>
        <v>0</v>
      </c>
      <c r="S105" s="189">
        <v>0</v>
      </c>
      <c r="T105" s="190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191" t="s">
        <v>130</v>
      </c>
      <c r="AT105" s="191" t="s">
        <v>125</v>
      </c>
      <c r="AU105" s="191" t="s">
        <v>83</v>
      </c>
      <c r="AY105" s="20" t="s">
        <v>122</v>
      </c>
      <c r="BE105" s="192">
        <f>IF(N105="základní",J105,0)</f>
        <v>0</v>
      </c>
      <c r="BF105" s="192">
        <f>IF(N105="snížená",J105,0)</f>
        <v>0</v>
      </c>
      <c r="BG105" s="192">
        <f>IF(N105="zákl. přenesená",J105,0)</f>
        <v>0</v>
      </c>
      <c r="BH105" s="192">
        <f>IF(N105="sníž. přenesená",J105,0)</f>
        <v>0</v>
      </c>
      <c r="BI105" s="192">
        <f>IF(N105="nulová",J105,0)</f>
        <v>0</v>
      </c>
      <c r="BJ105" s="20" t="s">
        <v>9</v>
      </c>
      <c r="BK105" s="192">
        <f>ROUND(I105*H105,0)</f>
        <v>0</v>
      </c>
      <c r="BL105" s="20" t="s">
        <v>130</v>
      </c>
      <c r="BM105" s="191" t="s">
        <v>561</v>
      </c>
    </row>
    <row r="106" s="2" customFormat="1" ht="16.5" customHeight="1">
      <c r="A106" s="39"/>
      <c r="B106" s="179"/>
      <c r="C106" s="180" t="s">
        <v>218</v>
      </c>
      <c r="D106" s="180" t="s">
        <v>125</v>
      </c>
      <c r="E106" s="181" t="s">
        <v>562</v>
      </c>
      <c r="F106" s="182" t="s">
        <v>563</v>
      </c>
      <c r="G106" s="183" t="s">
        <v>257</v>
      </c>
      <c r="H106" s="184">
        <v>1</v>
      </c>
      <c r="I106" s="185"/>
      <c r="J106" s="186">
        <f>ROUND(I106*H106,0)</f>
        <v>0</v>
      </c>
      <c r="K106" s="182" t="s">
        <v>3</v>
      </c>
      <c r="L106" s="40"/>
      <c r="M106" s="187" t="s">
        <v>3</v>
      </c>
      <c r="N106" s="188" t="s">
        <v>45</v>
      </c>
      <c r="O106" s="73"/>
      <c r="P106" s="189">
        <f>O106*H106</f>
        <v>0</v>
      </c>
      <c r="Q106" s="189">
        <v>0</v>
      </c>
      <c r="R106" s="189">
        <f>Q106*H106</f>
        <v>0</v>
      </c>
      <c r="S106" s="189">
        <v>0</v>
      </c>
      <c r="T106" s="190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191" t="s">
        <v>130</v>
      </c>
      <c r="AT106" s="191" t="s">
        <v>125</v>
      </c>
      <c r="AU106" s="191" t="s">
        <v>83</v>
      </c>
      <c r="AY106" s="20" t="s">
        <v>122</v>
      </c>
      <c r="BE106" s="192">
        <f>IF(N106="základní",J106,0)</f>
        <v>0</v>
      </c>
      <c r="BF106" s="192">
        <f>IF(N106="snížená",J106,0)</f>
        <v>0</v>
      </c>
      <c r="BG106" s="192">
        <f>IF(N106="zákl. přenesená",J106,0)</f>
        <v>0</v>
      </c>
      <c r="BH106" s="192">
        <f>IF(N106="sníž. přenesená",J106,0)</f>
        <v>0</v>
      </c>
      <c r="BI106" s="192">
        <f>IF(N106="nulová",J106,0)</f>
        <v>0</v>
      </c>
      <c r="BJ106" s="20" t="s">
        <v>9</v>
      </c>
      <c r="BK106" s="192">
        <f>ROUND(I106*H106,0)</f>
        <v>0</v>
      </c>
      <c r="BL106" s="20" t="s">
        <v>130</v>
      </c>
      <c r="BM106" s="191" t="s">
        <v>564</v>
      </c>
    </row>
    <row r="107" s="2" customFormat="1" ht="16.5" customHeight="1">
      <c r="A107" s="39"/>
      <c r="B107" s="179"/>
      <c r="C107" s="180" t="s">
        <v>222</v>
      </c>
      <c r="D107" s="180" t="s">
        <v>125</v>
      </c>
      <c r="E107" s="181" t="s">
        <v>565</v>
      </c>
      <c r="F107" s="182" t="s">
        <v>566</v>
      </c>
      <c r="G107" s="183" t="s">
        <v>257</v>
      </c>
      <c r="H107" s="184">
        <v>1</v>
      </c>
      <c r="I107" s="185"/>
      <c r="J107" s="186">
        <f>ROUND(I107*H107,0)</f>
        <v>0</v>
      </c>
      <c r="K107" s="182" t="s">
        <v>3</v>
      </c>
      <c r="L107" s="40"/>
      <c r="M107" s="187" t="s">
        <v>3</v>
      </c>
      <c r="N107" s="188" t="s">
        <v>45</v>
      </c>
      <c r="O107" s="73"/>
      <c r="P107" s="189">
        <f>O107*H107</f>
        <v>0</v>
      </c>
      <c r="Q107" s="189">
        <v>0</v>
      </c>
      <c r="R107" s="189">
        <f>Q107*H107</f>
        <v>0</v>
      </c>
      <c r="S107" s="189">
        <v>0</v>
      </c>
      <c r="T107" s="190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191" t="s">
        <v>130</v>
      </c>
      <c r="AT107" s="191" t="s">
        <v>125</v>
      </c>
      <c r="AU107" s="191" t="s">
        <v>83</v>
      </c>
      <c r="AY107" s="20" t="s">
        <v>122</v>
      </c>
      <c r="BE107" s="192">
        <f>IF(N107="základní",J107,0)</f>
        <v>0</v>
      </c>
      <c r="BF107" s="192">
        <f>IF(N107="snížená",J107,0)</f>
        <v>0</v>
      </c>
      <c r="BG107" s="192">
        <f>IF(N107="zákl. přenesená",J107,0)</f>
        <v>0</v>
      </c>
      <c r="BH107" s="192">
        <f>IF(N107="sníž. přenesená",J107,0)</f>
        <v>0</v>
      </c>
      <c r="BI107" s="192">
        <f>IF(N107="nulová",J107,0)</f>
        <v>0</v>
      </c>
      <c r="BJ107" s="20" t="s">
        <v>9</v>
      </c>
      <c r="BK107" s="192">
        <f>ROUND(I107*H107,0)</f>
        <v>0</v>
      </c>
      <c r="BL107" s="20" t="s">
        <v>130</v>
      </c>
      <c r="BM107" s="191" t="s">
        <v>567</v>
      </c>
    </row>
    <row r="108" s="2" customFormat="1" ht="16.5" customHeight="1">
      <c r="A108" s="39"/>
      <c r="B108" s="179"/>
      <c r="C108" s="180" t="s">
        <v>227</v>
      </c>
      <c r="D108" s="180" t="s">
        <v>125</v>
      </c>
      <c r="E108" s="181" t="s">
        <v>568</v>
      </c>
      <c r="F108" s="182" t="s">
        <v>569</v>
      </c>
      <c r="G108" s="183" t="s">
        <v>257</v>
      </c>
      <c r="H108" s="184">
        <v>1</v>
      </c>
      <c r="I108" s="185"/>
      <c r="J108" s="186">
        <f>ROUND(I108*H108,0)</f>
        <v>0</v>
      </c>
      <c r="K108" s="182" t="s">
        <v>3</v>
      </c>
      <c r="L108" s="40"/>
      <c r="M108" s="242" t="s">
        <v>3</v>
      </c>
      <c r="N108" s="243" t="s">
        <v>45</v>
      </c>
      <c r="O108" s="244"/>
      <c r="P108" s="245">
        <f>O108*H108</f>
        <v>0</v>
      </c>
      <c r="Q108" s="245">
        <v>0</v>
      </c>
      <c r="R108" s="245">
        <f>Q108*H108</f>
        <v>0</v>
      </c>
      <c r="S108" s="245">
        <v>0</v>
      </c>
      <c r="T108" s="246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191" t="s">
        <v>130</v>
      </c>
      <c r="AT108" s="191" t="s">
        <v>125</v>
      </c>
      <c r="AU108" s="191" t="s">
        <v>83</v>
      </c>
      <c r="AY108" s="20" t="s">
        <v>122</v>
      </c>
      <c r="BE108" s="192">
        <f>IF(N108="základní",J108,0)</f>
        <v>0</v>
      </c>
      <c r="BF108" s="192">
        <f>IF(N108="snížená",J108,0)</f>
        <v>0</v>
      </c>
      <c r="BG108" s="192">
        <f>IF(N108="zákl. přenesená",J108,0)</f>
        <v>0</v>
      </c>
      <c r="BH108" s="192">
        <f>IF(N108="sníž. přenesená",J108,0)</f>
        <v>0</v>
      </c>
      <c r="BI108" s="192">
        <f>IF(N108="nulová",J108,0)</f>
        <v>0</v>
      </c>
      <c r="BJ108" s="20" t="s">
        <v>9</v>
      </c>
      <c r="BK108" s="192">
        <f>ROUND(I108*H108,0)</f>
        <v>0</v>
      </c>
      <c r="BL108" s="20" t="s">
        <v>130</v>
      </c>
      <c r="BM108" s="191" t="s">
        <v>570</v>
      </c>
    </row>
    <row r="109" s="2" customFormat="1" ht="6.96" customHeight="1">
      <c r="A109" s="39"/>
      <c r="B109" s="56"/>
      <c r="C109" s="57"/>
      <c r="D109" s="57"/>
      <c r="E109" s="57"/>
      <c r="F109" s="57"/>
      <c r="G109" s="57"/>
      <c r="H109" s="57"/>
      <c r="I109" s="139"/>
      <c r="J109" s="57"/>
      <c r="K109" s="57"/>
      <c r="L109" s="40"/>
      <c r="M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</sheetData>
  <autoFilter ref="C83:K108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" style="1" customWidth="1"/>
    <col min="8" max="8" width="11.5" style="1" customWidth="1"/>
    <col min="9" max="9" width="20.16016" style="115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15"/>
      <c r="L2" s="19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20" t="s">
        <v>93</v>
      </c>
    </row>
    <row r="3" s="1" customFormat="1" ht="6.96" customHeight="1">
      <c r="B3" s="21"/>
      <c r="C3" s="22"/>
      <c r="D3" s="22"/>
      <c r="E3" s="22"/>
      <c r="F3" s="22"/>
      <c r="G3" s="22"/>
      <c r="H3" s="22"/>
      <c r="I3" s="116"/>
      <c r="J3" s="22"/>
      <c r="K3" s="22"/>
      <c r="L3" s="23"/>
      <c r="AT3" s="20" t="s">
        <v>83</v>
      </c>
    </row>
    <row r="4" s="1" customFormat="1" ht="24.96" customHeight="1">
      <c r="B4" s="23"/>
      <c r="D4" s="24" t="s">
        <v>94</v>
      </c>
      <c r="I4" s="115"/>
      <c r="L4" s="23"/>
      <c r="M4" s="117" t="s">
        <v>12</v>
      </c>
      <c r="AT4" s="20" t="s">
        <v>4</v>
      </c>
    </row>
    <row r="5" s="1" customFormat="1" ht="6.96" customHeight="1">
      <c r="B5" s="23"/>
      <c r="I5" s="115"/>
      <c r="L5" s="23"/>
    </row>
    <row r="6" s="1" customFormat="1" ht="12" customHeight="1">
      <c r="B6" s="23"/>
      <c r="D6" s="33" t="s">
        <v>18</v>
      </c>
      <c r="I6" s="115"/>
      <c r="L6" s="23"/>
    </row>
    <row r="7" s="1" customFormat="1" ht="16.5" customHeight="1">
      <c r="B7" s="23"/>
      <c r="E7" s="118" t="str">
        <f>'Rekapitulace stavby'!K6</f>
        <v>Střecha - ZŠ T.G.Masaryka Náchod - objekt A Větší střecha</v>
      </c>
      <c r="F7" s="33"/>
      <c r="G7" s="33"/>
      <c r="H7" s="33"/>
      <c r="I7" s="115"/>
      <c r="L7" s="23"/>
    </row>
    <row r="8" s="2" customFormat="1" ht="12" customHeight="1">
      <c r="A8" s="39"/>
      <c r="B8" s="40"/>
      <c r="C8" s="39"/>
      <c r="D8" s="33" t="s">
        <v>95</v>
      </c>
      <c r="E8" s="39"/>
      <c r="F8" s="39"/>
      <c r="G8" s="39"/>
      <c r="H8" s="39"/>
      <c r="I8" s="119"/>
      <c r="J8" s="39"/>
      <c r="K8" s="39"/>
      <c r="L8" s="120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0"/>
      <c r="C9" s="39"/>
      <c r="D9" s="39"/>
      <c r="E9" s="63" t="s">
        <v>571</v>
      </c>
      <c r="F9" s="39"/>
      <c r="G9" s="39"/>
      <c r="H9" s="39"/>
      <c r="I9" s="119"/>
      <c r="J9" s="39"/>
      <c r="K9" s="39"/>
      <c r="L9" s="120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0"/>
      <c r="C10" s="39"/>
      <c r="D10" s="39"/>
      <c r="E10" s="39"/>
      <c r="F10" s="39"/>
      <c r="G10" s="39"/>
      <c r="H10" s="39"/>
      <c r="I10" s="119"/>
      <c r="J10" s="39"/>
      <c r="K10" s="39"/>
      <c r="L10" s="120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0"/>
      <c r="C11" s="39"/>
      <c r="D11" s="33" t="s">
        <v>20</v>
      </c>
      <c r="E11" s="39"/>
      <c r="F11" s="28" t="s">
        <v>3</v>
      </c>
      <c r="G11" s="39"/>
      <c r="H11" s="39"/>
      <c r="I11" s="121" t="s">
        <v>21</v>
      </c>
      <c r="J11" s="28" t="s">
        <v>3</v>
      </c>
      <c r="K11" s="39"/>
      <c r="L11" s="120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0"/>
      <c r="C12" s="39"/>
      <c r="D12" s="33" t="s">
        <v>22</v>
      </c>
      <c r="E12" s="39"/>
      <c r="F12" s="28" t="s">
        <v>23</v>
      </c>
      <c r="G12" s="39"/>
      <c r="H12" s="39"/>
      <c r="I12" s="121" t="s">
        <v>24</v>
      </c>
      <c r="J12" s="65" t="str">
        <f>'Rekapitulace stavby'!AN8</f>
        <v>11. 1. 2021</v>
      </c>
      <c r="K12" s="39"/>
      <c r="L12" s="120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0"/>
      <c r="C13" s="39"/>
      <c r="D13" s="39"/>
      <c r="E13" s="39"/>
      <c r="F13" s="39"/>
      <c r="G13" s="39"/>
      <c r="H13" s="39"/>
      <c r="I13" s="119"/>
      <c r="J13" s="39"/>
      <c r="K13" s="39"/>
      <c r="L13" s="120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0"/>
      <c r="C14" s="39"/>
      <c r="D14" s="33" t="s">
        <v>26</v>
      </c>
      <c r="E14" s="39"/>
      <c r="F14" s="39"/>
      <c r="G14" s="39"/>
      <c r="H14" s="39"/>
      <c r="I14" s="121" t="s">
        <v>27</v>
      </c>
      <c r="J14" s="28" t="s">
        <v>3</v>
      </c>
      <c r="K14" s="39"/>
      <c r="L14" s="120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0"/>
      <c r="C15" s="39"/>
      <c r="D15" s="39"/>
      <c r="E15" s="28" t="s">
        <v>28</v>
      </c>
      <c r="F15" s="39"/>
      <c r="G15" s="39"/>
      <c r="H15" s="39"/>
      <c r="I15" s="121" t="s">
        <v>29</v>
      </c>
      <c r="J15" s="28" t="s">
        <v>3</v>
      </c>
      <c r="K15" s="39"/>
      <c r="L15" s="120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0"/>
      <c r="C16" s="39"/>
      <c r="D16" s="39"/>
      <c r="E16" s="39"/>
      <c r="F16" s="39"/>
      <c r="G16" s="39"/>
      <c r="H16" s="39"/>
      <c r="I16" s="119"/>
      <c r="J16" s="39"/>
      <c r="K16" s="39"/>
      <c r="L16" s="120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0"/>
      <c r="C17" s="39"/>
      <c r="D17" s="33" t="s">
        <v>30</v>
      </c>
      <c r="E17" s="39"/>
      <c r="F17" s="39"/>
      <c r="G17" s="39"/>
      <c r="H17" s="39"/>
      <c r="I17" s="121" t="s">
        <v>27</v>
      </c>
      <c r="J17" s="34" t="str">
        <f>'Rekapitulace stavby'!AN13</f>
        <v>Vyplň údaj</v>
      </c>
      <c r="K17" s="39"/>
      <c r="L17" s="120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0"/>
      <c r="C18" s="39"/>
      <c r="D18" s="39"/>
      <c r="E18" s="34" t="str">
        <f>'Rekapitulace stavby'!E14</f>
        <v>Vyplň údaj</v>
      </c>
      <c r="F18" s="28"/>
      <c r="G18" s="28"/>
      <c r="H18" s="28"/>
      <c r="I18" s="121" t="s">
        <v>29</v>
      </c>
      <c r="J18" s="34" t="str">
        <f>'Rekapitulace stavby'!AN14</f>
        <v>Vyplň údaj</v>
      </c>
      <c r="K18" s="39"/>
      <c r="L18" s="120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0"/>
      <c r="C19" s="39"/>
      <c r="D19" s="39"/>
      <c r="E19" s="39"/>
      <c r="F19" s="39"/>
      <c r="G19" s="39"/>
      <c r="H19" s="39"/>
      <c r="I19" s="119"/>
      <c r="J19" s="39"/>
      <c r="K19" s="39"/>
      <c r="L19" s="120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0"/>
      <c r="C20" s="39"/>
      <c r="D20" s="33" t="s">
        <v>32</v>
      </c>
      <c r="E20" s="39"/>
      <c r="F20" s="39"/>
      <c r="G20" s="39"/>
      <c r="H20" s="39"/>
      <c r="I20" s="121" t="s">
        <v>27</v>
      </c>
      <c r="J20" s="28" t="s">
        <v>3</v>
      </c>
      <c r="K20" s="39"/>
      <c r="L20" s="120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0"/>
      <c r="C21" s="39"/>
      <c r="D21" s="39"/>
      <c r="E21" s="28" t="s">
        <v>33</v>
      </c>
      <c r="F21" s="39"/>
      <c r="G21" s="39"/>
      <c r="H21" s="39"/>
      <c r="I21" s="121" t="s">
        <v>29</v>
      </c>
      <c r="J21" s="28" t="s">
        <v>3</v>
      </c>
      <c r="K21" s="39"/>
      <c r="L21" s="120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0"/>
      <c r="C22" s="39"/>
      <c r="D22" s="39"/>
      <c r="E22" s="39"/>
      <c r="F22" s="39"/>
      <c r="G22" s="39"/>
      <c r="H22" s="39"/>
      <c r="I22" s="119"/>
      <c r="J22" s="39"/>
      <c r="K22" s="39"/>
      <c r="L22" s="120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0"/>
      <c r="C23" s="39"/>
      <c r="D23" s="33" t="s">
        <v>35</v>
      </c>
      <c r="E23" s="39"/>
      <c r="F23" s="39"/>
      <c r="G23" s="39"/>
      <c r="H23" s="39"/>
      <c r="I23" s="121" t="s">
        <v>27</v>
      </c>
      <c r="J23" s="28" t="s">
        <v>36</v>
      </c>
      <c r="K23" s="39"/>
      <c r="L23" s="120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0"/>
      <c r="C24" s="39"/>
      <c r="D24" s="39"/>
      <c r="E24" s="28" t="s">
        <v>37</v>
      </c>
      <c r="F24" s="39"/>
      <c r="G24" s="39"/>
      <c r="H24" s="39"/>
      <c r="I24" s="121" t="s">
        <v>29</v>
      </c>
      <c r="J24" s="28" t="s">
        <v>3</v>
      </c>
      <c r="K24" s="39"/>
      <c r="L24" s="120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0"/>
      <c r="C25" s="39"/>
      <c r="D25" s="39"/>
      <c r="E25" s="39"/>
      <c r="F25" s="39"/>
      <c r="G25" s="39"/>
      <c r="H25" s="39"/>
      <c r="I25" s="119"/>
      <c r="J25" s="39"/>
      <c r="K25" s="39"/>
      <c r="L25" s="120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0"/>
      <c r="C26" s="39"/>
      <c r="D26" s="33" t="s">
        <v>38</v>
      </c>
      <c r="E26" s="39"/>
      <c r="F26" s="39"/>
      <c r="G26" s="39"/>
      <c r="H26" s="39"/>
      <c r="I26" s="119"/>
      <c r="J26" s="39"/>
      <c r="K26" s="39"/>
      <c r="L26" s="120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22"/>
      <c r="B27" s="123"/>
      <c r="C27" s="122"/>
      <c r="D27" s="122"/>
      <c r="E27" s="37" t="s">
        <v>3</v>
      </c>
      <c r="F27" s="37"/>
      <c r="G27" s="37"/>
      <c r="H27" s="37"/>
      <c r="I27" s="124"/>
      <c r="J27" s="122"/>
      <c r="K27" s="122"/>
      <c r="L27" s="125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</row>
    <row r="28" s="2" customFormat="1" ht="6.96" customHeight="1">
      <c r="A28" s="39"/>
      <c r="B28" s="40"/>
      <c r="C28" s="39"/>
      <c r="D28" s="39"/>
      <c r="E28" s="39"/>
      <c r="F28" s="39"/>
      <c r="G28" s="39"/>
      <c r="H28" s="39"/>
      <c r="I28" s="119"/>
      <c r="J28" s="39"/>
      <c r="K28" s="39"/>
      <c r="L28" s="120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0"/>
      <c r="C29" s="39"/>
      <c r="D29" s="85"/>
      <c r="E29" s="85"/>
      <c r="F29" s="85"/>
      <c r="G29" s="85"/>
      <c r="H29" s="85"/>
      <c r="I29" s="126"/>
      <c r="J29" s="85"/>
      <c r="K29" s="85"/>
      <c r="L29" s="120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0"/>
      <c r="C30" s="39"/>
      <c r="D30" s="127" t="s">
        <v>40</v>
      </c>
      <c r="E30" s="39"/>
      <c r="F30" s="39"/>
      <c r="G30" s="39"/>
      <c r="H30" s="39"/>
      <c r="I30" s="119"/>
      <c r="J30" s="91">
        <f>ROUND(J82, 2)</f>
        <v>0</v>
      </c>
      <c r="K30" s="39"/>
      <c r="L30" s="120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0"/>
      <c r="C31" s="39"/>
      <c r="D31" s="85"/>
      <c r="E31" s="85"/>
      <c r="F31" s="85"/>
      <c r="G31" s="85"/>
      <c r="H31" s="85"/>
      <c r="I31" s="126"/>
      <c r="J31" s="85"/>
      <c r="K31" s="85"/>
      <c r="L31" s="120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0"/>
      <c r="C32" s="39"/>
      <c r="D32" s="39"/>
      <c r="E32" s="39"/>
      <c r="F32" s="44" t="s">
        <v>42</v>
      </c>
      <c r="G32" s="39"/>
      <c r="H32" s="39"/>
      <c r="I32" s="128" t="s">
        <v>41</v>
      </c>
      <c r="J32" s="44" t="s">
        <v>43</v>
      </c>
      <c r="K32" s="39"/>
      <c r="L32" s="120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0"/>
      <c r="C33" s="39"/>
      <c r="D33" s="129" t="s">
        <v>44</v>
      </c>
      <c r="E33" s="33" t="s">
        <v>45</v>
      </c>
      <c r="F33" s="130">
        <f>ROUND((SUM(BE82:BE88)),  2)</f>
        <v>0</v>
      </c>
      <c r="G33" s="39"/>
      <c r="H33" s="39"/>
      <c r="I33" s="131">
        <v>0.20999999999999999</v>
      </c>
      <c r="J33" s="130">
        <f>ROUND(((SUM(BE82:BE88))*I33),  2)</f>
        <v>0</v>
      </c>
      <c r="K33" s="39"/>
      <c r="L33" s="120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0"/>
      <c r="C34" s="39"/>
      <c r="D34" s="39"/>
      <c r="E34" s="33" t="s">
        <v>46</v>
      </c>
      <c r="F34" s="130">
        <f>ROUND((SUM(BF82:BF88)),  2)</f>
        <v>0</v>
      </c>
      <c r="G34" s="39"/>
      <c r="H34" s="39"/>
      <c r="I34" s="131">
        <v>0.14999999999999999</v>
      </c>
      <c r="J34" s="130">
        <f>ROUND(((SUM(BF82:BF88))*I34),  2)</f>
        <v>0</v>
      </c>
      <c r="K34" s="39"/>
      <c r="L34" s="120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0"/>
      <c r="C35" s="39"/>
      <c r="D35" s="39"/>
      <c r="E35" s="33" t="s">
        <v>47</v>
      </c>
      <c r="F35" s="130">
        <f>ROUND((SUM(BG82:BG88)),  2)</f>
        <v>0</v>
      </c>
      <c r="G35" s="39"/>
      <c r="H35" s="39"/>
      <c r="I35" s="131">
        <v>0.20999999999999999</v>
      </c>
      <c r="J35" s="130">
        <f>0</f>
        <v>0</v>
      </c>
      <c r="K35" s="39"/>
      <c r="L35" s="120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0"/>
      <c r="C36" s="39"/>
      <c r="D36" s="39"/>
      <c r="E36" s="33" t="s">
        <v>48</v>
      </c>
      <c r="F36" s="130">
        <f>ROUND((SUM(BH82:BH88)),  2)</f>
        <v>0</v>
      </c>
      <c r="G36" s="39"/>
      <c r="H36" s="39"/>
      <c r="I36" s="131">
        <v>0.14999999999999999</v>
      </c>
      <c r="J36" s="130">
        <f>0</f>
        <v>0</v>
      </c>
      <c r="K36" s="39"/>
      <c r="L36" s="120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0"/>
      <c r="C37" s="39"/>
      <c r="D37" s="39"/>
      <c r="E37" s="33" t="s">
        <v>49</v>
      </c>
      <c r="F37" s="130">
        <f>ROUND((SUM(BI82:BI88)),  2)</f>
        <v>0</v>
      </c>
      <c r="G37" s="39"/>
      <c r="H37" s="39"/>
      <c r="I37" s="131">
        <v>0</v>
      </c>
      <c r="J37" s="130">
        <f>0</f>
        <v>0</v>
      </c>
      <c r="K37" s="39"/>
      <c r="L37" s="120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0"/>
      <c r="C38" s="39"/>
      <c r="D38" s="39"/>
      <c r="E38" s="39"/>
      <c r="F38" s="39"/>
      <c r="G38" s="39"/>
      <c r="H38" s="39"/>
      <c r="I38" s="119"/>
      <c r="J38" s="39"/>
      <c r="K38" s="39"/>
      <c r="L38" s="120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0"/>
      <c r="C39" s="132"/>
      <c r="D39" s="133" t="s">
        <v>50</v>
      </c>
      <c r="E39" s="77"/>
      <c r="F39" s="77"/>
      <c r="G39" s="134" t="s">
        <v>51</v>
      </c>
      <c r="H39" s="135" t="s">
        <v>52</v>
      </c>
      <c r="I39" s="136"/>
      <c r="J39" s="137">
        <f>SUM(J30:J37)</f>
        <v>0</v>
      </c>
      <c r="K39" s="138"/>
      <c r="L39" s="120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56"/>
      <c r="C40" s="57"/>
      <c r="D40" s="57"/>
      <c r="E40" s="57"/>
      <c r="F40" s="57"/>
      <c r="G40" s="57"/>
      <c r="H40" s="57"/>
      <c r="I40" s="139"/>
      <c r="J40" s="57"/>
      <c r="K40" s="57"/>
      <c r="L40" s="120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58"/>
      <c r="C44" s="59"/>
      <c r="D44" s="59"/>
      <c r="E44" s="59"/>
      <c r="F44" s="59"/>
      <c r="G44" s="59"/>
      <c r="H44" s="59"/>
      <c r="I44" s="140"/>
      <c r="J44" s="59"/>
      <c r="K44" s="59"/>
      <c r="L44" s="120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39"/>
      <c r="E45" s="39"/>
      <c r="F45" s="39"/>
      <c r="G45" s="39"/>
      <c r="H45" s="39"/>
      <c r="I45" s="119"/>
      <c r="J45" s="39"/>
      <c r="K45" s="39"/>
      <c r="L45" s="120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39"/>
      <c r="D46" s="39"/>
      <c r="E46" s="39"/>
      <c r="F46" s="39"/>
      <c r="G46" s="39"/>
      <c r="H46" s="39"/>
      <c r="I46" s="119"/>
      <c r="J46" s="39"/>
      <c r="K46" s="39"/>
      <c r="L46" s="120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18</v>
      </c>
      <c r="D47" s="39"/>
      <c r="E47" s="39"/>
      <c r="F47" s="39"/>
      <c r="G47" s="39"/>
      <c r="H47" s="39"/>
      <c r="I47" s="119"/>
      <c r="J47" s="39"/>
      <c r="K47" s="39"/>
      <c r="L47" s="120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39"/>
      <c r="D48" s="39"/>
      <c r="E48" s="118" t="str">
        <f>E7</f>
        <v>Střecha - ZŠ T.G.Masaryka Náchod - objekt A Větší střecha</v>
      </c>
      <c r="F48" s="33"/>
      <c r="G48" s="33"/>
      <c r="H48" s="33"/>
      <c r="I48" s="119"/>
      <c r="J48" s="39"/>
      <c r="K48" s="39"/>
      <c r="L48" s="120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39"/>
      <c r="E49" s="39"/>
      <c r="F49" s="39"/>
      <c r="G49" s="39"/>
      <c r="H49" s="39"/>
      <c r="I49" s="119"/>
      <c r="J49" s="39"/>
      <c r="K49" s="39"/>
      <c r="L49" s="120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39"/>
      <c r="D50" s="39"/>
      <c r="E50" s="63" t="str">
        <f>E9</f>
        <v>VRN - Vedlejší rozpočtové náklady</v>
      </c>
      <c r="F50" s="39"/>
      <c r="G50" s="39"/>
      <c r="H50" s="39"/>
      <c r="I50" s="119"/>
      <c r="J50" s="39"/>
      <c r="K50" s="39"/>
      <c r="L50" s="120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39"/>
      <c r="D51" s="39"/>
      <c r="E51" s="39"/>
      <c r="F51" s="39"/>
      <c r="G51" s="39"/>
      <c r="H51" s="39"/>
      <c r="I51" s="119"/>
      <c r="J51" s="39"/>
      <c r="K51" s="39"/>
      <c r="L51" s="120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39"/>
      <c r="E52" s="39"/>
      <c r="F52" s="28" t="str">
        <f>F12</f>
        <v>Bartoňova 1005 Náchod</v>
      </c>
      <c r="G52" s="39"/>
      <c r="H52" s="39"/>
      <c r="I52" s="121" t="s">
        <v>24</v>
      </c>
      <c r="J52" s="65" t="str">
        <f>IF(J12="","",J12)</f>
        <v>11. 1. 2021</v>
      </c>
      <c r="K52" s="39"/>
      <c r="L52" s="120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39"/>
      <c r="D53" s="39"/>
      <c r="E53" s="39"/>
      <c r="F53" s="39"/>
      <c r="G53" s="39"/>
      <c r="H53" s="39"/>
      <c r="I53" s="119"/>
      <c r="J53" s="39"/>
      <c r="K53" s="39"/>
      <c r="L53" s="120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39"/>
      <c r="E54" s="39"/>
      <c r="F54" s="28" t="str">
        <f>E15</f>
        <v>Město Náchod, Masarykovo náměstí 40, 54701 Náchod</v>
      </c>
      <c r="G54" s="39"/>
      <c r="H54" s="39"/>
      <c r="I54" s="121" t="s">
        <v>32</v>
      </c>
      <c r="J54" s="37" t="str">
        <f>E21</f>
        <v>Ing. Michal Strnad</v>
      </c>
      <c r="K54" s="39"/>
      <c r="L54" s="120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25.65" customHeight="1">
      <c r="A55" s="39"/>
      <c r="B55" s="40"/>
      <c r="C55" s="33" t="s">
        <v>30</v>
      </c>
      <c r="D55" s="39"/>
      <c r="E55" s="39"/>
      <c r="F55" s="28" t="str">
        <f>IF(E18="","",E18)</f>
        <v>Vyplň údaj</v>
      </c>
      <c r="G55" s="39"/>
      <c r="H55" s="39"/>
      <c r="I55" s="121" t="s">
        <v>35</v>
      </c>
      <c r="J55" s="37" t="str">
        <f>E24</f>
        <v>Ing. Zuzana Lacmanová</v>
      </c>
      <c r="K55" s="39"/>
      <c r="L55" s="120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39"/>
      <c r="D56" s="39"/>
      <c r="E56" s="39"/>
      <c r="F56" s="39"/>
      <c r="G56" s="39"/>
      <c r="H56" s="39"/>
      <c r="I56" s="119"/>
      <c r="J56" s="39"/>
      <c r="K56" s="39"/>
      <c r="L56" s="120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41" t="s">
        <v>98</v>
      </c>
      <c r="D57" s="132"/>
      <c r="E57" s="132"/>
      <c r="F57" s="132"/>
      <c r="G57" s="132"/>
      <c r="H57" s="132"/>
      <c r="I57" s="142"/>
      <c r="J57" s="143" t="s">
        <v>99</v>
      </c>
      <c r="K57" s="132"/>
      <c r="L57" s="120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39"/>
      <c r="D58" s="39"/>
      <c r="E58" s="39"/>
      <c r="F58" s="39"/>
      <c r="G58" s="39"/>
      <c r="H58" s="39"/>
      <c r="I58" s="119"/>
      <c r="J58" s="39"/>
      <c r="K58" s="39"/>
      <c r="L58" s="120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44" t="s">
        <v>72</v>
      </c>
      <c r="D59" s="39"/>
      <c r="E59" s="39"/>
      <c r="F59" s="39"/>
      <c r="G59" s="39"/>
      <c r="H59" s="39"/>
      <c r="I59" s="119"/>
      <c r="J59" s="91">
        <f>J82</f>
        <v>0</v>
      </c>
      <c r="K59" s="39"/>
      <c r="L59" s="120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20" t="s">
        <v>100</v>
      </c>
    </row>
    <row r="60" s="9" customFormat="1" ht="24.96" customHeight="1">
      <c r="A60" s="9"/>
      <c r="B60" s="145"/>
      <c r="C60" s="9"/>
      <c r="D60" s="146" t="s">
        <v>571</v>
      </c>
      <c r="E60" s="147"/>
      <c r="F60" s="147"/>
      <c r="G60" s="147"/>
      <c r="H60" s="147"/>
      <c r="I60" s="148"/>
      <c r="J60" s="149">
        <f>J83</f>
        <v>0</v>
      </c>
      <c r="K60" s="9"/>
      <c r="L60" s="145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50"/>
      <c r="C61" s="10"/>
      <c r="D61" s="151" t="s">
        <v>572</v>
      </c>
      <c r="E61" s="152"/>
      <c r="F61" s="152"/>
      <c r="G61" s="152"/>
      <c r="H61" s="152"/>
      <c r="I61" s="153"/>
      <c r="J61" s="154">
        <f>J84</f>
        <v>0</v>
      </c>
      <c r="K61" s="10"/>
      <c r="L61" s="15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50"/>
      <c r="C62" s="10"/>
      <c r="D62" s="151" t="s">
        <v>573</v>
      </c>
      <c r="E62" s="152"/>
      <c r="F62" s="152"/>
      <c r="G62" s="152"/>
      <c r="H62" s="152"/>
      <c r="I62" s="153"/>
      <c r="J62" s="154">
        <f>J87</f>
        <v>0</v>
      </c>
      <c r="K62" s="10"/>
      <c r="L62" s="15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2" customFormat="1" ht="21.84" customHeight="1">
      <c r="A63" s="39"/>
      <c r="B63" s="40"/>
      <c r="C63" s="39"/>
      <c r="D63" s="39"/>
      <c r="E63" s="39"/>
      <c r="F63" s="39"/>
      <c r="G63" s="39"/>
      <c r="H63" s="39"/>
      <c r="I63" s="119"/>
      <c r="J63" s="39"/>
      <c r="K63" s="39"/>
      <c r="L63" s="120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4" s="2" customFormat="1" ht="6.96" customHeight="1">
      <c r="A64" s="39"/>
      <c r="B64" s="56"/>
      <c r="C64" s="57"/>
      <c r="D64" s="57"/>
      <c r="E64" s="57"/>
      <c r="F64" s="57"/>
      <c r="G64" s="57"/>
      <c r="H64" s="57"/>
      <c r="I64" s="139"/>
      <c r="J64" s="57"/>
      <c r="K64" s="57"/>
      <c r="L64" s="120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8" s="2" customFormat="1" ht="6.96" customHeight="1">
      <c r="A68" s="39"/>
      <c r="B68" s="58"/>
      <c r="C68" s="59"/>
      <c r="D68" s="59"/>
      <c r="E68" s="59"/>
      <c r="F68" s="59"/>
      <c r="G68" s="59"/>
      <c r="H68" s="59"/>
      <c r="I68" s="140"/>
      <c r="J68" s="59"/>
      <c r="K68" s="59"/>
      <c r="L68" s="120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24.96" customHeight="1">
      <c r="A69" s="39"/>
      <c r="B69" s="40"/>
      <c r="C69" s="24" t="s">
        <v>107</v>
      </c>
      <c r="D69" s="39"/>
      <c r="E69" s="39"/>
      <c r="F69" s="39"/>
      <c r="G69" s="39"/>
      <c r="H69" s="39"/>
      <c r="I69" s="119"/>
      <c r="J69" s="39"/>
      <c r="K69" s="39"/>
      <c r="L69" s="120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6.96" customHeight="1">
      <c r="A70" s="39"/>
      <c r="B70" s="40"/>
      <c r="C70" s="39"/>
      <c r="D70" s="39"/>
      <c r="E70" s="39"/>
      <c r="F70" s="39"/>
      <c r="G70" s="39"/>
      <c r="H70" s="39"/>
      <c r="I70" s="119"/>
      <c r="J70" s="39"/>
      <c r="K70" s="39"/>
      <c r="L70" s="120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2" customHeight="1">
      <c r="A71" s="39"/>
      <c r="B71" s="40"/>
      <c r="C71" s="33" t="s">
        <v>18</v>
      </c>
      <c r="D71" s="39"/>
      <c r="E71" s="39"/>
      <c r="F71" s="39"/>
      <c r="G71" s="39"/>
      <c r="H71" s="39"/>
      <c r="I71" s="119"/>
      <c r="J71" s="39"/>
      <c r="K71" s="39"/>
      <c r="L71" s="120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6.5" customHeight="1">
      <c r="A72" s="39"/>
      <c r="B72" s="40"/>
      <c r="C72" s="39"/>
      <c r="D72" s="39"/>
      <c r="E72" s="118" t="str">
        <f>E7</f>
        <v>Střecha - ZŠ T.G.Masaryka Náchod - objekt A Větší střecha</v>
      </c>
      <c r="F72" s="33"/>
      <c r="G72" s="33"/>
      <c r="H72" s="33"/>
      <c r="I72" s="119"/>
      <c r="J72" s="39"/>
      <c r="K72" s="39"/>
      <c r="L72" s="120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95</v>
      </c>
      <c r="D73" s="39"/>
      <c r="E73" s="39"/>
      <c r="F73" s="39"/>
      <c r="G73" s="39"/>
      <c r="H73" s="39"/>
      <c r="I73" s="119"/>
      <c r="J73" s="39"/>
      <c r="K73" s="39"/>
      <c r="L73" s="120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39"/>
      <c r="D74" s="39"/>
      <c r="E74" s="63" t="str">
        <f>E9</f>
        <v>VRN - Vedlejší rozpočtové náklady</v>
      </c>
      <c r="F74" s="39"/>
      <c r="G74" s="39"/>
      <c r="H74" s="39"/>
      <c r="I74" s="119"/>
      <c r="J74" s="39"/>
      <c r="K74" s="39"/>
      <c r="L74" s="120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39"/>
      <c r="D75" s="39"/>
      <c r="E75" s="39"/>
      <c r="F75" s="39"/>
      <c r="G75" s="39"/>
      <c r="H75" s="39"/>
      <c r="I75" s="119"/>
      <c r="J75" s="39"/>
      <c r="K75" s="39"/>
      <c r="L75" s="120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22</v>
      </c>
      <c r="D76" s="39"/>
      <c r="E76" s="39"/>
      <c r="F76" s="28" t="str">
        <f>F12</f>
        <v>Bartoňova 1005 Náchod</v>
      </c>
      <c r="G76" s="39"/>
      <c r="H76" s="39"/>
      <c r="I76" s="121" t="s">
        <v>24</v>
      </c>
      <c r="J76" s="65" t="str">
        <f>IF(J12="","",J12)</f>
        <v>11. 1. 2021</v>
      </c>
      <c r="K76" s="39"/>
      <c r="L76" s="120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39"/>
      <c r="D77" s="39"/>
      <c r="E77" s="39"/>
      <c r="F77" s="39"/>
      <c r="G77" s="39"/>
      <c r="H77" s="39"/>
      <c r="I77" s="119"/>
      <c r="J77" s="39"/>
      <c r="K77" s="39"/>
      <c r="L77" s="120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15" customHeight="1">
      <c r="A78" s="39"/>
      <c r="B78" s="40"/>
      <c r="C78" s="33" t="s">
        <v>26</v>
      </c>
      <c r="D78" s="39"/>
      <c r="E78" s="39"/>
      <c r="F78" s="28" t="str">
        <f>E15</f>
        <v>Město Náchod, Masarykovo náměstí 40, 54701 Náchod</v>
      </c>
      <c r="G78" s="39"/>
      <c r="H78" s="39"/>
      <c r="I78" s="121" t="s">
        <v>32</v>
      </c>
      <c r="J78" s="37" t="str">
        <f>E21</f>
        <v>Ing. Michal Strnad</v>
      </c>
      <c r="K78" s="39"/>
      <c r="L78" s="120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25.65" customHeight="1">
      <c r="A79" s="39"/>
      <c r="B79" s="40"/>
      <c r="C79" s="33" t="s">
        <v>30</v>
      </c>
      <c r="D79" s="39"/>
      <c r="E79" s="39"/>
      <c r="F79" s="28" t="str">
        <f>IF(E18="","",E18)</f>
        <v>Vyplň údaj</v>
      </c>
      <c r="G79" s="39"/>
      <c r="H79" s="39"/>
      <c r="I79" s="121" t="s">
        <v>35</v>
      </c>
      <c r="J79" s="37" t="str">
        <f>E24</f>
        <v>Ing. Zuzana Lacmanová</v>
      </c>
      <c r="K79" s="39"/>
      <c r="L79" s="120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0.32" customHeight="1">
      <c r="A80" s="39"/>
      <c r="B80" s="40"/>
      <c r="C80" s="39"/>
      <c r="D80" s="39"/>
      <c r="E80" s="39"/>
      <c r="F80" s="39"/>
      <c r="G80" s="39"/>
      <c r="H80" s="39"/>
      <c r="I80" s="119"/>
      <c r="J80" s="39"/>
      <c r="K80" s="39"/>
      <c r="L80" s="120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11" customFormat="1" ht="29.28" customHeight="1">
      <c r="A81" s="155"/>
      <c r="B81" s="156"/>
      <c r="C81" s="157" t="s">
        <v>108</v>
      </c>
      <c r="D81" s="158" t="s">
        <v>59</v>
      </c>
      <c r="E81" s="158" t="s">
        <v>55</v>
      </c>
      <c r="F81" s="158" t="s">
        <v>56</v>
      </c>
      <c r="G81" s="158" t="s">
        <v>109</v>
      </c>
      <c r="H81" s="158" t="s">
        <v>110</v>
      </c>
      <c r="I81" s="159" t="s">
        <v>111</v>
      </c>
      <c r="J81" s="158" t="s">
        <v>99</v>
      </c>
      <c r="K81" s="160" t="s">
        <v>112</v>
      </c>
      <c r="L81" s="161"/>
      <c r="M81" s="81" t="s">
        <v>3</v>
      </c>
      <c r="N81" s="82" t="s">
        <v>44</v>
      </c>
      <c r="O81" s="82" t="s">
        <v>113</v>
      </c>
      <c r="P81" s="82" t="s">
        <v>114</v>
      </c>
      <c r="Q81" s="82" t="s">
        <v>115</v>
      </c>
      <c r="R81" s="82" t="s">
        <v>116</v>
      </c>
      <c r="S81" s="82" t="s">
        <v>117</v>
      </c>
      <c r="T81" s="83" t="s">
        <v>118</v>
      </c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</row>
    <row r="82" s="2" customFormat="1" ht="22.8" customHeight="1">
      <c r="A82" s="39"/>
      <c r="B82" s="40"/>
      <c r="C82" s="88" t="s">
        <v>119</v>
      </c>
      <c r="D82" s="39"/>
      <c r="E82" s="39"/>
      <c r="F82" s="39"/>
      <c r="G82" s="39"/>
      <c r="H82" s="39"/>
      <c r="I82" s="119"/>
      <c r="J82" s="162">
        <f>BK82</f>
        <v>0</v>
      </c>
      <c r="K82" s="39"/>
      <c r="L82" s="40"/>
      <c r="M82" s="84"/>
      <c r="N82" s="69"/>
      <c r="O82" s="85"/>
      <c r="P82" s="163">
        <f>P83</f>
        <v>0</v>
      </c>
      <c r="Q82" s="85"/>
      <c r="R82" s="163">
        <f>R83</f>
        <v>0</v>
      </c>
      <c r="S82" s="85"/>
      <c r="T82" s="164">
        <f>T83</f>
        <v>0</v>
      </c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T82" s="20" t="s">
        <v>73</v>
      </c>
      <c r="AU82" s="20" t="s">
        <v>100</v>
      </c>
      <c r="BK82" s="165">
        <f>BK83</f>
        <v>0</v>
      </c>
    </row>
    <row r="83" s="12" customFormat="1" ht="25.92" customHeight="1">
      <c r="A83" s="12"/>
      <c r="B83" s="166"/>
      <c r="C83" s="12"/>
      <c r="D83" s="167" t="s">
        <v>73</v>
      </c>
      <c r="E83" s="168" t="s">
        <v>91</v>
      </c>
      <c r="F83" s="168" t="s">
        <v>92</v>
      </c>
      <c r="G83" s="12"/>
      <c r="H83" s="12"/>
      <c r="I83" s="169"/>
      <c r="J83" s="170">
        <f>BK83</f>
        <v>0</v>
      </c>
      <c r="K83" s="12"/>
      <c r="L83" s="166"/>
      <c r="M83" s="171"/>
      <c r="N83" s="172"/>
      <c r="O83" s="172"/>
      <c r="P83" s="173">
        <f>P84+P87</f>
        <v>0</v>
      </c>
      <c r="Q83" s="172"/>
      <c r="R83" s="173">
        <f>R84+R87</f>
        <v>0</v>
      </c>
      <c r="S83" s="172"/>
      <c r="T83" s="174">
        <f>T84+T87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167" t="s">
        <v>150</v>
      </c>
      <c r="AT83" s="175" t="s">
        <v>73</v>
      </c>
      <c r="AU83" s="175" t="s">
        <v>74</v>
      </c>
      <c r="AY83" s="167" t="s">
        <v>122</v>
      </c>
      <c r="BK83" s="176">
        <f>BK84+BK87</f>
        <v>0</v>
      </c>
    </row>
    <row r="84" s="12" customFormat="1" ht="22.8" customHeight="1">
      <c r="A84" s="12"/>
      <c r="B84" s="166"/>
      <c r="C84" s="12"/>
      <c r="D84" s="167" t="s">
        <v>73</v>
      </c>
      <c r="E84" s="177" t="s">
        <v>574</v>
      </c>
      <c r="F84" s="177" t="s">
        <v>575</v>
      </c>
      <c r="G84" s="12"/>
      <c r="H84" s="12"/>
      <c r="I84" s="169"/>
      <c r="J84" s="178">
        <f>BK84</f>
        <v>0</v>
      </c>
      <c r="K84" s="12"/>
      <c r="L84" s="166"/>
      <c r="M84" s="171"/>
      <c r="N84" s="172"/>
      <c r="O84" s="172"/>
      <c r="P84" s="173">
        <f>SUM(P85:P86)</f>
        <v>0</v>
      </c>
      <c r="Q84" s="172"/>
      <c r="R84" s="173">
        <f>SUM(R85:R86)</f>
        <v>0</v>
      </c>
      <c r="S84" s="172"/>
      <c r="T84" s="174">
        <f>SUM(T85:T86)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67" t="s">
        <v>150</v>
      </c>
      <c r="AT84" s="175" t="s">
        <v>73</v>
      </c>
      <c r="AU84" s="175" t="s">
        <v>9</v>
      </c>
      <c r="AY84" s="167" t="s">
        <v>122</v>
      </c>
      <c r="BK84" s="176">
        <f>SUM(BK85:BK86)</f>
        <v>0</v>
      </c>
    </row>
    <row r="85" s="2" customFormat="1" ht="16.5" customHeight="1">
      <c r="A85" s="39"/>
      <c r="B85" s="179"/>
      <c r="C85" s="180" t="s">
        <v>9</v>
      </c>
      <c r="D85" s="180" t="s">
        <v>125</v>
      </c>
      <c r="E85" s="181" t="s">
        <v>576</v>
      </c>
      <c r="F85" s="182" t="s">
        <v>577</v>
      </c>
      <c r="G85" s="183" t="s">
        <v>578</v>
      </c>
      <c r="H85" s="184">
        <v>0.84999999999999998</v>
      </c>
      <c r="I85" s="185"/>
      <c r="J85" s="186">
        <f>ROUND(I85*H85,0)</f>
        <v>0</v>
      </c>
      <c r="K85" s="182" t="s">
        <v>129</v>
      </c>
      <c r="L85" s="40"/>
      <c r="M85" s="187" t="s">
        <v>3</v>
      </c>
      <c r="N85" s="188" t="s">
        <v>45</v>
      </c>
      <c r="O85" s="73"/>
      <c r="P85" s="189">
        <f>O85*H85</f>
        <v>0</v>
      </c>
      <c r="Q85" s="189">
        <v>0</v>
      </c>
      <c r="R85" s="189">
        <f>Q85*H85</f>
        <v>0</v>
      </c>
      <c r="S85" s="189">
        <v>0</v>
      </c>
      <c r="T85" s="190">
        <f>S85*H85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R85" s="191" t="s">
        <v>579</v>
      </c>
      <c r="AT85" s="191" t="s">
        <v>125</v>
      </c>
      <c r="AU85" s="191" t="s">
        <v>83</v>
      </c>
      <c r="AY85" s="20" t="s">
        <v>122</v>
      </c>
      <c r="BE85" s="192">
        <f>IF(N85="základní",J85,0)</f>
        <v>0</v>
      </c>
      <c r="BF85" s="192">
        <f>IF(N85="snížená",J85,0)</f>
        <v>0</v>
      </c>
      <c r="BG85" s="192">
        <f>IF(N85="zákl. přenesená",J85,0)</f>
        <v>0</v>
      </c>
      <c r="BH85" s="192">
        <f>IF(N85="sníž. přenesená",J85,0)</f>
        <v>0</v>
      </c>
      <c r="BI85" s="192">
        <f>IF(N85="nulová",J85,0)</f>
        <v>0</v>
      </c>
      <c r="BJ85" s="20" t="s">
        <v>9</v>
      </c>
      <c r="BK85" s="192">
        <f>ROUND(I85*H85,0)</f>
        <v>0</v>
      </c>
      <c r="BL85" s="20" t="s">
        <v>579</v>
      </c>
      <c r="BM85" s="191" t="s">
        <v>580</v>
      </c>
    </row>
    <row r="86" s="2" customFormat="1" ht="16.5" customHeight="1">
      <c r="A86" s="39"/>
      <c r="B86" s="179"/>
      <c r="C86" s="180" t="s">
        <v>83</v>
      </c>
      <c r="D86" s="180" t="s">
        <v>125</v>
      </c>
      <c r="E86" s="181" t="s">
        <v>581</v>
      </c>
      <c r="F86" s="182" t="s">
        <v>582</v>
      </c>
      <c r="G86" s="183" t="s">
        <v>578</v>
      </c>
      <c r="H86" s="184">
        <v>0.84999999999999998</v>
      </c>
      <c r="I86" s="185"/>
      <c r="J86" s="186">
        <f>ROUND(I86*H86,0)</f>
        <v>0</v>
      </c>
      <c r="K86" s="182" t="s">
        <v>129</v>
      </c>
      <c r="L86" s="40"/>
      <c r="M86" s="187" t="s">
        <v>3</v>
      </c>
      <c r="N86" s="188" t="s">
        <v>45</v>
      </c>
      <c r="O86" s="73"/>
      <c r="P86" s="189">
        <f>O86*H86</f>
        <v>0</v>
      </c>
      <c r="Q86" s="189">
        <v>0</v>
      </c>
      <c r="R86" s="189">
        <f>Q86*H86</f>
        <v>0</v>
      </c>
      <c r="S86" s="189">
        <v>0</v>
      </c>
      <c r="T86" s="190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191" t="s">
        <v>579</v>
      </c>
      <c r="AT86" s="191" t="s">
        <v>125</v>
      </c>
      <c r="AU86" s="191" t="s">
        <v>83</v>
      </c>
      <c r="AY86" s="20" t="s">
        <v>122</v>
      </c>
      <c r="BE86" s="192">
        <f>IF(N86="základní",J86,0)</f>
        <v>0</v>
      </c>
      <c r="BF86" s="192">
        <f>IF(N86="snížená",J86,0)</f>
        <v>0</v>
      </c>
      <c r="BG86" s="192">
        <f>IF(N86="zákl. přenesená",J86,0)</f>
        <v>0</v>
      </c>
      <c r="BH86" s="192">
        <f>IF(N86="sníž. přenesená",J86,0)</f>
        <v>0</v>
      </c>
      <c r="BI86" s="192">
        <f>IF(N86="nulová",J86,0)</f>
        <v>0</v>
      </c>
      <c r="BJ86" s="20" t="s">
        <v>9</v>
      </c>
      <c r="BK86" s="192">
        <f>ROUND(I86*H86,0)</f>
        <v>0</v>
      </c>
      <c r="BL86" s="20" t="s">
        <v>579</v>
      </c>
      <c r="BM86" s="191" t="s">
        <v>583</v>
      </c>
    </row>
    <row r="87" s="12" customFormat="1" ht="22.8" customHeight="1">
      <c r="A87" s="12"/>
      <c r="B87" s="166"/>
      <c r="C87" s="12"/>
      <c r="D87" s="167" t="s">
        <v>73</v>
      </c>
      <c r="E87" s="177" t="s">
        <v>584</v>
      </c>
      <c r="F87" s="177" t="s">
        <v>585</v>
      </c>
      <c r="G87" s="12"/>
      <c r="H87" s="12"/>
      <c r="I87" s="169"/>
      <c r="J87" s="178">
        <f>BK87</f>
        <v>0</v>
      </c>
      <c r="K87" s="12"/>
      <c r="L87" s="166"/>
      <c r="M87" s="171"/>
      <c r="N87" s="172"/>
      <c r="O87" s="172"/>
      <c r="P87" s="173">
        <f>P88</f>
        <v>0</v>
      </c>
      <c r="Q87" s="172"/>
      <c r="R87" s="173">
        <f>R88</f>
        <v>0</v>
      </c>
      <c r="S87" s="172"/>
      <c r="T87" s="174">
        <f>T88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67" t="s">
        <v>150</v>
      </c>
      <c r="AT87" s="175" t="s">
        <v>73</v>
      </c>
      <c r="AU87" s="175" t="s">
        <v>9</v>
      </c>
      <c r="AY87" s="167" t="s">
        <v>122</v>
      </c>
      <c r="BK87" s="176">
        <f>BK88</f>
        <v>0</v>
      </c>
    </row>
    <row r="88" s="2" customFormat="1" ht="16.5" customHeight="1">
      <c r="A88" s="39"/>
      <c r="B88" s="179"/>
      <c r="C88" s="180" t="s">
        <v>141</v>
      </c>
      <c r="D88" s="180" t="s">
        <v>125</v>
      </c>
      <c r="E88" s="181" t="s">
        <v>586</v>
      </c>
      <c r="F88" s="182" t="s">
        <v>587</v>
      </c>
      <c r="G88" s="183" t="s">
        <v>578</v>
      </c>
      <c r="H88" s="184">
        <v>0.84999999999999998</v>
      </c>
      <c r="I88" s="185"/>
      <c r="J88" s="186">
        <f>ROUND(I88*H88,0)</f>
        <v>0</v>
      </c>
      <c r="K88" s="182" t="s">
        <v>3</v>
      </c>
      <c r="L88" s="40"/>
      <c r="M88" s="242" t="s">
        <v>3</v>
      </c>
      <c r="N88" s="243" t="s">
        <v>45</v>
      </c>
      <c r="O88" s="244"/>
      <c r="P88" s="245">
        <f>O88*H88</f>
        <v>0</v>
      </c>
      <c r="Q88" s="245">
        <v>0</v>
      </c>
      <c r="R88" s="245">
        <f>Q88*H88</f>
        <v>0</v>
      </c>
      <c r="S88" s="245">
        <v>0</v>
      </c>
      <c r="T88" s="246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191" t="s">
        <v>579</v>
      </c>
      <c r="AT88" s="191" t="s">
        <v>125</v>
      </c>
      <c r="AU88" s="191" t="s">
        <v>83</v>
      </c>
      <c r="AY88" s="20" t="s">
        <v>122</v>
      </c>
      <c r="BE88" s="192">
        <f>IF(N88="základní",J88,0)</f>
        <v>0</v>
      </c>
      <c r="BF88" s="192">
        <f>IF(N88="snížená",J88,0)</f>
        <v>0</v>
      </c>
      <c r="BG88" s="192">
        <f>IF(N88="zákl. přenesená",J88,0)</f>
        <v>0</v>
      </c>
      <c r="BH88" s="192">
        <f>IF(N88="sníž. přenesená",J88,0)</f>
        <v>0</v>
      </c>
      <c r="BI88" s="192">
        <f>IF(N88="nulová",J88,0)</f>
        <v>0</v>
      </c>
      <c r="BJ88" s="20" t="s">
        <v>9</v>
      </c>
      <c r="BK88" s="192">
        <f>ROUND(I88*H88,0)</f>
        <v>0</v>
      </c>
      <c r="BL88" s="20" t="s">
        <v>579</v>
      </c>
      <c r="BM88" s="191" t="s">
        <v>588</v>
      </c>
    </row>
    <row r="89" s="2" customFormat="1" ht="6.96" customHeight="1">
      <c r="A89" s="39"/>
      <c r="B89" s="56"/>
      <c r="C89" s="57"/>
      <c r="D89" s="57"/>
      <c r="E89" s="57"/>
      <c r="F89" s="57"/>
      <c r="G89" s="57"/>
      <c r="H89" s="57"/>
      <c r="I89" s="139"/>
      <c r="J89" s="57"/>
      <c r="K89" s="57"/>
      <c r="L89" s="40"/>
      <c r="M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</sheetData>
  <autoFilter ref="C81:K88"/>
  <mergeCells count="9">
    <mergeCell ref="E7:H7"/>
    <mergeCell ref="E9:H9"/>
    <mergeCell ref="E18:H18"/>
    <mergeCell ref="E27:H27"/>
    <mergeCell ref="E48:H48"/>
    <mergeCell ref="E50:H50"/>
    <mergeCell ref="E72:H72"/>
    <mergeCell ref="E74:H74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47" customWidth="1"/>
    <col min="2" max="2" width="1.667969" style="247" customWidth="1"/>
    <col min="3" max="4" width="5" style="247" customWidth="1"/>
    <col min="5" max="5" width="11.66016" style="247" customWidth="1"/>
    <col min="6" max="6" width="9.160156" style="247" customWidth="1"/>
    <col min="7" max="7" width="5" style="247" customWidth="1"/>
    <col min="8" max="8" width="77.83203" style="247" customWidth="1"/>
    <col min="9" max="10" width="20" style="247" customWidth="1"/>
    <col min="11" max="11" width="1.667969" style="247" customWidth="1"/>
  </cols>
  <sheetData>
    <row r="1" s="1" customFormat="1" ht="37.5" customHeight="1"/>
    <row r="2" s="1" customFormat="1" ht="7.5" customHeight="1">
      <c r="B2" s="248"/>
      <c r="C2" s="249"/>
      <c r="D2" s="249"/>
      <c r="E2" s="249"/>
      <c r="F2" s="249"/>
      <c r="G2" s="249"/>
      <c r="H2" s="249"/>
      <c r="I2" s="249"/>
      <c r="J2" s="249"/>
      <c r="K2" s="250"/>
    </row>
    <row r="3" s="17" customFormat="1" ht="45" customHeight="1">
      <c r="B3" s="251"/>
      <c r="C3" s="252" t="s">
        <v>589</v>
      </c>
      <c r="D3" s="252"/>
      <c r="E3" s="252"/>
      <c r="F3" s="252"/>
      <c r="G3" s="252"/>
      <c r="H3" s="252"/>
      <c r="I3" s="252"/>
      <c r="J3" s="252"/>
      <c r="K3" s="253"/>
    </row>
    <row r="4" s="1" customFormat="1" ht="25.5" customHeight="1">
      <c r="B4" s="254"/>
      <c r="C4" s="255" t="s">
        <v>590</v>
      </c>
      <c r="D4" s="255"/>
      <c r="E4" s="255"/>
      <c r="F4" s="255"/>
      <c r="G4" s="255"/>
      <c r="H4" s="255"/>
      <c r="I4" s="255"/>
      <c r="J4" s="255"/>
      <c r="K4" s="256"/>
    </row>
    <row r="5" s="1" customFormat="1" ht="5.25" customHeight="1">
      <c r="B5" s="254"/>
      <c r="C5" s="257"/>
      <c r="D5" s="257"/>
      <c r="E5" s="257"/>
      <c r="F5" s="257"/>
      <c r="G5" s="257"/>
      <c r="H5" s="257"/>
      <c r="I5" s="257"/>
      <c r="J5" s="257"/>
      <c r="K5" s="256"/>
    </row>
    <row r="6" s="1" customFormat="1" ht="15" customHeight="1">
      <c r="B6" s="254"/>
      <c r="C6" s="258" t="s">
        <v>591</v>
      </c>
      <c r="D6" s="258"/>
      <c r="E6" s="258"/>
      <c r="F6" s="258"/>
      <c r="G6" s="258"/>
      <c r="H6" s="258"/>
      <c r="I6" s="258"/>
      <c r="J6" s="258"/>
      <c r="K6" s="256"/>
    </row>
    <row r="7" s="1" customFormat="1" ht="15" customHeight="1">
      <c r="B7" s="259"/>
      <c r="C7" s="258" t="s">
        <v>592</v>
      </c>
      <c r="D7" s="258"/>
      <c r="E7" s="258"/>
      <c r="F7" s="258"/>
      <c r="G7" s="258"/>
      <c r="H7" s="258"/>
      <c r="I7" s="258"/>
      <c r="J7" s="258"/>
      <c r="K7" s="256"/>
    </row>
    <row r="8" s="1" customFormat="1" ht="12.75" customHeight="1">
      <c r="B8" s="259"/>
      <c r="C8" s="258"/>
      <c r="D8" s="258"/>
      <c r="E8" s="258"/>
      <c r="F8" s="258"/>
      <c r="G8" s="258"/>
      <c r="H8" s="258"/>
      <c r="I8" s="258"/>
      <c r="J8" s="258"/>
      <c r="K8" s="256"/>
    </row>
    <row r="9" s="1" customFormat="1" ht="15" customHeight="1">
      <c r="B9" s="259"/>
      <c r="C9" s="258" t="s">
        <v>593</v>
      </c>
      <c r="D9" s="258"/>
      <c r="E9" s="258"/>
      <c r="F9" s="258"/>
      <c r="G9" s="258"/>
      <c r="H9" s="258"/>
      <c r="I9" s="258"/>
      <c r="J9" s="258"/>
      <c r="K9" s="256"/>
    </row>
    <row r="10" s="1" customFormat="1" ht="15" customHeight="1">
      <c r="B10" s="259"/>
      <c r="C10" s="258"/>
      <c r="D10" s="258" t="s">
        <v>594</v>
      </c>
      <c r="E10" s="258"/>
      <c r="F10" s="258"/>
      <c r="G10" s="258"/>
      <c r="H10" s="258"/>
      <c r="I10" s="258"/>
      <c r="J10" s="258"/>
      <c r="K10" s="256"/>
    </row>
    <row r="11" s="1" customFormat="1" ht="15" customHeight="1">
      <c r="B11" s="259"/>
      <c r="C11" s="260"/>
      <c r="D11" s="258" t="s">
        <v>595</v>
      </c>
      <c r="E11" s="258"/>
      <c r="F11" s="258"/>
      <c r="G11" s="258"/>
      <c r="H11" s="258"/>
      <c r="I11" s="258"/>
      <c r="J11" s="258"/>
      <c r="K11" s="256"/>
    </row>
    <row r="12" s="1" customFormat="1" ht="15" customHeight="1">
      <c r="B12" s="259"/>
      <c r="C12" s="260"/>
      <c r="D12" s="258"/>
      <c r="E12" s="258"/>
      <c r="F12" s="258"/>
      <c r="G12" s="258"/>
      <c r="H12" s="258"/>
      <c r="I12" s="258"/>
      <c r="J12" s="258"/>
      <c r="K12" s="256"/>
    </row>
    <row r="13" s="1" customFormat="1" ht="15" customHeight="1">
      <c r="B13" s="259"/>
      <c r="C13" s="260"/>
      <c r="D13" s="261" t="s">
        <v>596</v>
      </c>
      <c r="E13" s="258"/>
      <c r="F13" s="258"/>
      <c r="G13" s="258"/>
      <c r="H13" s="258"/>
      <c r="I13" s="258"/>
      <c r="J13" s="258"/>
      <c r="K13" s="256"/>
    </row>
    <row r="14" s="1" customFormat="1" ht="12.75" customHeight="1">
      <c r="B14" s="259"/>
      <c r="C14" s="260"/>
      <c r="D14" s="260"/>
      <c r="E14" s="260"/>
      <c r="F14" s="260"/>
      <c r="G14" s="260"/>
      <c r="H14" s="260"/>
      <c r="I14" s="260"/>
      <c r="J14" s="260"/>
      <c r="K14" s="256"/>
    </row>
    <row r="15" s="1" customFormat="1" ht="15" customHeight="1">
      <c r="B15" s="259"/>
      <c r="C15" s="260"/>
      <c r="D15" s="258" t="s">
        <v>597</v>
      </c>
      <c r="E15" s="258"/>
      <c r="F15" s="258"/>
      <c r="G15" s="258"/>
      <c r="H15" s="258"/>
      <c r="I15" s="258"/>
      <c r="J15" s="258"/>
      <c r="K15" s="256"/>
    </row>
    <row r="16" s="1" customFormat="1" ht="15" customHeight="1">
      <c r="B16" s="259"/>
      <c r="C16" s="260"/>
      <c r="D16" s="258" t="s">
        <v>598</v>
      </c>
      <c r="E16" s="258"/>
      <c r="F16" s="258"/>
      <c r="G16" s="258"/>
      <c r="H16" s="258"/>
      <c r="I16" s="258"/>
      <c r="J16" s="258"/>
      <c r="K16" s="256"/>
    </row>
    <row r="17" s="1" customFormat="1" ht="15" customHeight="1">
      <c r="B17" s="259"/>
      <c r="C17" s="260"/>
      <c r="D17" s="258" t="s">
        <v>599</v>
      </c>
      <c r="E17" s="258"/>
      <c r="F17" s="258"/>
      <c r="G17" s="258"/>
      <c r="H17" s="258"/>
      <c r="I17" s="258"/>
      <c r="J17" s="258"/>
      <c r="K17" s="256"/>
    </row>
    <row r="18" s="1" customFormat="1" ht="15" customHeight="1">
      <c r="B18" s="259"/>
      <c r="C18" s="260"/>
      <c r="D18" s="260"/>
      <c r="E18" s="262" t="s">
        <v>81</v>
      </c>
      <c r="F18" s="258" t="s">
        <v>600</v>
      </c>
      <c r="G18" s="258"/>
      <c r="H18" s="258"/>
      <c r="I18" s="258"/>
      <c r="J18" s="258"/>
      <c r="K18" s="256"/>
    </row>
    <row r="19" s="1" customFormat="1" ht="15" customHeight="1">
      <c r="B19" s="259"/>
      <c r="C19" s="260"/>
      <c r="D19" s="260"/>
      <c r="E19" s="262" t="s">
        <v>601</v>
      </c>
      <c r="F19" s="258" t="s">
        <v>602</v>
      </c>
      <c r="G19" s="258"/>
      <c r="H19" s="258"/>
      <c r="I19" s="258"/>
      <c r="J19" s="258"/>
      <c r="K19" s="256"/>
    </row>
    <row r="20" s="1" customFormat="1" ht="15" customHeight="1">
      <c r="B20" s="259"/>
      <c r="C20" s="260"/>
      <c r="D20" s="260"/>
      <c r="E20" s="262" t="s">
        <v>89</v>
      </c>
      <c r="F20" s="258" t="s">
        <v>603</v>
      </c>
      <c r="G20" s="258"/>
      <c r="H20" s="258"/>
      <c r="I20" s="258"/>
      <c r="J20" s="258"/>
      <c r="K20" s="256"/>
    </row>
    <row r="21" s="1" customFormat="1" ht="15" customHeight="1">
      <c r="B21" s="259"/>
      <c r="C21" s="260"/>
      <c r="D21" s="260"/>
      <c r="E21" s="262" t="s">
        <v>604</v>
      </c>
      <c r="F21" s="258" t="s">
        <v>605</v>
      </c>
      <c r="G21" s="258"/>
      <c r="H21" s="258"/>
      <c r="I21" s="258"/>
      <c r="J21" s="258"/>
      <c r="K21" s="256"/>
    </row>
    <row r="22" s="1" customFormat="1" ht="15" customHeight="1">
      <c r="B22" s="259"/>
      <c r="C22" s="260"/>
      <c r="D22" s="260"/>
      <c r="E22" s="262" t="s">
        <v>606</v>
      </c>
      <c r="F22" s="258" t="s">
        <v>558</v>
      </c>
      <c r="G22" s="258"/>
      <c r="H22" s="258"/>
      <c r="I22" s="258"/>
      <c r="J22" s="258"/>
      <c r="K22" s="256"/>
    </row>
    <row r="23" s="1" customFormat="1" ht="15" customHeight="1">
      <c r="B23" s="259"/>
      <c r="C23" s="260"/>
      <c r="D23" s="260"/>
      <c r="E23" s="262" t="s">
        <v>607</v>
      </c>
      <c r="F23" s="258" t="s">
        <v>608</v>
      </c>
      <c r="G23" s="258"/>
      <c r="H23" s="258"/>
      <c r="I23" s="258"/>
      <c r="J23" s="258"/>
      <c r="K23" s="256"/>
    </row>
    <row r="24" s="1" customFormat="1" ht="12.75" customHeight="1">
      <c r="B24" s="259"/>
      <c r="C24" s="260"/>
      <c r="D24" s="260"/>
      <c r="E24" s="260"/>
      <c r="F24" s="260"/>
      <c r="G24" s="260"/>
      <c r="H24" s="260"/>
      <c r="I24" s="260"/>
      <c r="J24" s="260"/>
      <c r="K24" s="256"/>
    </row>
    <row r="25" s="1" customFormat="1" ht="15" customHeight="1">
      <c r="B25" s="259"/>
      <c r="C25" s="258" t="s">
        <v>609</v>
      </c>
      <c r="D25" s="258"/>
      <c r="E25" s="258"/>
      <c r="F25" s="258"/>
      <c r="G25" s="258"/>
      <c r="H25" s="258"/>
      <c r="I25" s="258"/>
      <c r="J25" s="258"/>
      <c r="K25" s="256"/>
    </row>
    <row r="26" s="1" customFormat="1" ht="15" customHeight="1">
      <c r="B26" s="259"/>
      <c r="C26" s="258" t="s">
        <v>610</v>
      </c>
      <c r="D26" s="258"/>
      <c r="E26" s="258"/>
      <c r="F26" s="258"/>
      <c r="G26" s="258"/>
      <c r="H26" s="258"/>
      <c r="I26" s="258"/>
      <c r="J26" s="258"/>
      <c r="K26" s="256"/>
    </row>
    <row r="27" s="1" customFormat="1" ht="15" customHeight="1">
      <c r="B27" s="259"/>
      <c r="C27" s="258"/>
      <c r="D27" s="258" t="s">
        <v>611</v>
      </c>
      <c r="E27" s="258"/>
      <c r="F27" s="258"/>
      <c r="G27" s="258"/>
      <c r="H27" s="258"/>
      <c r="I27" s="258"/>
      <c r="J27" s="258"/>
      <c r="K27" s="256"/>
    </row>
    <row r="28" s="1" customFormat="1" ht="15" customHeight="1">
      <c r="B28" s="259"/>
      <c r="C28" s="260"/>
      <c r="D28" s="258" t="s">
        <v>612</v>
      </c>
      <c r="E28" s="258"/>
      <c r="F28" s="258"/>
      <c r="G28" s="258"/>
      <c r="H28" s="258"/>
      <c r="I28" s="258"/>
      <c r="J28" s="258"/>
      <c r="K28" s="256"/>
    </row>
    <row r="29" s="1" customFormat="1" ht="12.75" customHeight="1">
      <c r="B29" s="259"/>
      <c r="C29" s="260"/>
      <c r="D29" s="260"/>
      <c r="E29" s="260"/>
      <c r="F29" s="260"/>
      <c r="G29" s="260"/>
      <c r="H29" s="260"/>
      <c r="I29" s="260"/>
      <c r="J29" s="260"/>
      <c r="K29" s="256"/>
    </row>
    <row r="30" s="1" customFormat="1" ht="15" customHeight="1">
      <c r="B30" s="259"/>
      <c r="C30" s="260"/>
      <c r="D30" s="258" t="s">
        <v>613</v>
      </c>
      <c r="E30" s="258"/>
      <c r="F30" s="258"/>
      <c r="G30" s="258"/>
      <c r="H30" s="258"/>
      <c r="I30" s="258"/>
      <c r="J30" s="258"/>
      <c r="K30" s="256"/>
    </row>
    <row r="31" s="1" customFormat="1" ht="15" customHeight="1">
      <c r="B31" s="259"/>
      <c r="C31" s="260"/>
      <c r="D31" s="258" t="s">
        <v>614</v>
      </c>
      <c r="E31" s="258"/>
      <c r="F31" s="258"/>
      <c r="G31" s="258"/>
      <c r="H31" s="258"/>
      <c r="I31" s="258"/>
      <c r="J31" s="258"/>
      <c r="K31" s="256"/>
    </row>
    <row r="32" s="1" customFormat="1" ht="12.75" customHeight="1">
      <c r="B32" s="259"/>
      <c r="C32" s="260"/>
      <c r="D32" s="260"/>
      <c r="E32" s="260"/>
      <c r="F32" s="260"/>
      <c r="G32" s="260"/>
      <c r="H32" s="260"/>
      <c r="I32" s="260"/>
      <c r="J32" s="260"/>
      <c r="K32" s="256"/>
    </row>
    <row r="33" s="1" customFormat="1" ht="15" customHeight="1">
      <c r="B33" s="259"/>
      <c r="C33" s="260"/>
      <c r="D33" s="258" t="s">
        <v>615</v>
      </c>
      <c r="E33" s="258"/>
      <c r="F33" s="258"/>
      <c r="G33" s="258"/>
      <c r="H33" s="258"/>
      <c r="I33" s="258"/>
      <c r="J33" s="258"/>
      <c r="K33" s="256"/>
    </row>
    <row r="34" s="1" customFormat="1" ht="15" customHeight="1">
      <c r="B34" s="259"/>
      <c r="C34" s="260"/>
      <c r="D34" s="258" t="s">
        <v>616</v>
      </c>
      <c r="E34" s="258"/>
      <c r="F34" s="258"/>
      <c r="G34" s="258"/>
      <c r="H34" s="258"/>
      <c r="I34" s="258"/>
      <c r="J34" s="258"/>
      <c r="K34" s="256"/>
    </row>
    <row r="35" s="1" customFormat="1" ht="15" customHeight="1">
      <c r="B35" s="259"/>
      <c r="C35" s="260"/>
      <c r="D35" s="258" t="s">
        <v>617</v>
      </c>
      <c r="E35" s="258"/>
      <c r="F35" s="258"/>
      <c r="G35" s="258"/>
      <c r="H35" s="258"/>
      <c r="I35" s="258"/>
      <c r="J35" s="258"/>
      <c r="K35" s="256"/>
    </row>
    <row r="36" s="1" customFormat="1" ht="15" customHeight="1">
      <c r="B36" s="259"/>
      <c r="C36" s="260"/>
      <c r="D36" s="258"/>
      <c r="E36" s="261" t="s">
        <v>108</v>
      </c>
      <c r="F36" s="258"/>
      <c r="G36" s="258" t="s">
        <v>618</v>
      </c>
      <c r="H36" s="258"/>
      <c r="I36" s="258"/>
      <c r="J36" s="258"/>
      <c r="K36" s="256"/>
    </row>
    <row r="37" s="1" customFormat="1" ht="30.75" customHeight="1">
      <c r="B37" s="259"/>
      <c r="C37" s="260"/>
      <c r="D37" s="258"/>
      <c r="E37" s="261" t="s">
        <v>619</v>
      </c>
      <c r="F37" s="258"/>
      <c r="G37" s="258" t="s">
        <v>620</v>
      </c>
      <c r="H37" s="258"/>
      <c r="I37" s="258"/>
      <c r="J37" s="258"/>
      <c r="K37" s="256"/>
    </row>
    <row r="38" s="1" customFormat="1" ht="15" customHeight="1">
      <c r="B38" s="259"/>
      <c r="C38" s="260"/>
      <c r="D38" s="258"/>
      <c r="E38" s="261" t="s">
        <v>55</v>
      </c>
      <c r="F38" s="258"/>
      <c r="G38" s="258" t="s">
        <v>621</v>
      </c>
      <c r="H38" s="258"/>
      <c r="I38" s="258"/>
      <c r="J38" s="258"/>
      <c r="K38" s="256"/>
    </row>
    <row r="39" s="1" customFormat="1" ht="15" customHeight="1">
      <c r="B39" s="259"/>
      <c r="C39" s="260"/>
      <c r="D39" s="258"/>
      <c r="E39" s="261" t="s">
        <v>56</v>
      </c>
      <c r="F39" s="258"/>
      <c r="G39" s="258" t="s">
        <v>622</v>
      </c>
      <c r="H39" s="258"/>
      <c r="I39" s="258"/>
      <c r="J39" s="258"/>
      <c r="K39" s="256"/>
    </row>
    <row r="40" s="1" customFormat="1" ht="15" customHeight="1">
      <c r="B40" s="259"/>
      <c r="C40" s="260"/>
      <c r="D40" s="258"/>
      <c r="E40" s="261" t="s">
        <v>109</v>
      </c>
      <c r="F40" s="258"/>
      <c r="G40" s="258" t="s">
        <v>623</v>
      </c>
      <c r="H40" s="258"/>
      <c r="I40" s="258"/>
      <c r="J40" s="258"/>
      <c r="K40" s="256"/>
    </row>
    <row r="41" s="1" customFormat="1" ht="15" customHeight="1">
      <c r="B41" s="259"/>
      <c r="C41" s="260"/>
      <c r="D41" s="258"/>
      <c r="E41" s="261" t="s">
        <v>110</v>
      </c>
      <c r="F41" s="258"/>
      <c r="G41" s="258" t="s">
        <v>624</v>
      </c>
      <c r="H41" s="258"/>
      <c r="I41" s="258"/>
      <c r="J41" s="258"/>
      <c r="K41" s="256"/>
    </row>
    <row r="42" s="1" customFormat="1" ht="15" customHeight="1">
      <c r="B42" s="259"/>
      <c r="C42" s="260"/>
      <c r="D42" s="258"/>
      <c r="E42" s="261" t="s">
        <v>625</v>
      </c>
      <c r="F42" s="258"/>
      <c r="G42" s="258" t="s">
        <v>626</v>
      </c>
      <c r="H42" s="258"/>
      <c r="I42" s="258"/>
      <c r="J42" s="258"/>
      <c r="K42" s="256"/>
    </row>
    <row r="43" s="1" customFormat="1" ht="15" customHeight="1">
      <c r="B43" s="259"/>
      <c r="C43" s="260"/>
      <c r="D43" s="258"/>
      <c r="E43" s="261"/>
      <c r="F43" s="258"/>
      <c r="G43" s="258" t="s">
        <v>627</v>
      </c>
      <c r="H43" s="258"/>
      <c r="I43" s="258"/>
      <c r="J43" s="258"/>
      <c r="K43" s="256"/>
    </row>
    <row r="44" s="1" customFormat="1" ht="15" customHeight="1">
      <c r="B44" s="259"/>
      <c r="C44" s="260"/>
      <c r="D44" s="258"/>
      <c r="E44" s="261" t="s">
        <v>628</v>
      </c>
      <c r="F44" s="258"/>
      <c r="G44" s="258" t="s">
        <v>629</v>
      </c>
      <c r="H44" s="258"/>
      <c r="I44" s="258"/>
      <c r="J44" s="258"/>
      <c r="K44" s="256"/>
    </row>
    <row r="45" s="1" customFormat="1" ht="15" customHeight="1">
      <c r="B45" s="259"/>
      <c r="C45" s="260"/>
      <c r="D45" s="258"/>
      <c r="E45" s="261" t="s">
        <v>112</v>
      </c>
      <c r="F45" s="258"/>
      <c r="G45" s="258" t="s">
        <v>630</v>
      </c>
      <c r="H45" s="258"/>
      <c r="I45" s="258"/>
      <c r="J45" s="258"/>
      <c r="K45" s="256"/>
    </row>
    <row r="46" s="1" customFormat="1" ht="12.75" customHeight="1">
      <c r="B46" s="259"/>
      <c r="C46" s="260"/>
      <c r="D46" s="258"/>
      <c r="E46" s="258"/>
      <c r="F46" s="258"/>
      <c r="G46" s="258"/>
      <c r="H46" s="258"/>
      <c r="I46" s="258"/>
      <c r="J46" s="258"/>
      <c r="K46" s="256"/>
    </row>
    <row r="47" s="1" customFormat="1" ht="15" customHeight="1">
      <c r="B47" s="259"/>
      <c r="C47" s="260"/>
      <c r="D47" s="258" t="s">
        <v>631</v>
      </c>
      <c r="E47" s="258"/>
      <c r="F47" s="258"/>
      <c r="G47" s="258"/>
      <c r="H47" s="258"/>
      <c r="I47" s="258"/>
      <c r="J47" s="258"/>
      <c r="K47" s="256"/>
    </row>
    <row r="48" s="1" customFormat="1" ht="15" customHeight="1">
      <c r="B48" s="259"/>
      <c r="C48" s="260"/>
      <c r="D48" s="260"/>
      <c r="E48" s="258" t="s">
        <v>632</v>
      </c>
      <c r="F48" s="258"/>
      <c r="G48" s="258"/>
      <c r="H48" s="258"/>
      <c r="I48" s="258"/>
      <c r="J48" s="258"/>
      <c r="K48" s="256"/>
    </row>
    <row r="49" s="1" customFormat="1" ht="15" customHeight="1">
      <c r="B49" s="259"/>
      <c r="C49" s="260"/>
      <c r="D49" s="260"/>
      <c r="E49" s="258" t="s">
        <v>633</v>
      </c>
      <c r="F49" s="258"/>
      <c r="G49" s="258"/>
      <c r="H49" s="258"/>
      <c r="I49" s="258"/>
      <c r="J49" s="258"/>
      <c r="K49" s="256"/>
    </row>
    <row r="50" s="1" customFormat="1" ht="15" customHeight="1">
      <c r="B50" s="259"/>
      <c r="C50" s="260"/>
      <c r="D50" s="260"/>
      <c r="E50" s="258" t="s">
        <v>634</v>
      </c>
      <c r="F50" s="258"/>
      <c r="G50" s="258"/>
      <c r="H50" s="258"/>
      <c r="I50" s="258"/>
      <c r="J50" s="258"/>
      <c r="K50" s="256"/>
    </row>
    <row r="51" s="1" customFormat="1" ht="15" customHeight="1">
      <c r="B51" s="259"/>
      <c r="C51" s="260"/>
      <c r="D51" s="258" t="s">
        <v>635</v>
      </c>
      <c r="E51" s="258"/>
      <c r="F51" s="258"/>
      <c r="G51" s="258"/>
      <c r="H51" s="258"/>
      <c r="I51" s="258"/>
      <c r="J51" s="258"/>
      <c r="K51" s="256"/>
    </row>
    <row r="52" s="1" customFormat="1" ht="25.5" customHeight="1">
      <c r="B52" s="254"/>
      <c r="C52" s="255" t="s">
        <v>636</v>
      </c>
      <c r="D52" s="255"/>
      <c r="E52" s="255"/>
      <c r="F52" s="255"/>
      <c r="G52" s="255"/>
      <c r="H52" s="255"/>
      <c r="I52" s="255"/>
      <c r="J52" s="255"/>
      <c r="K52" s="256"/>
    </row>
    <row r="53" s="1" customFormat="1" ht="5.25" customHeight="1">
      <c r="B53" s="254"/>
      <c r="C53" s="257"/>
      <c r="D53" s="257"/>
      <c r="E53" s="257"/>
      <c r="F53" s="257"/>
      <c r="G53" s="257"/>
      <c r="H53" s="257"/>
      <c r="I53" s="257"/>
      <c r="J53" s="257"/>
      <c r="K53" s="256"/>
    </row>
    <row r="54" s="1" customFormat="1" ht="15" customHeight="1">
      <c r="B54" s="254"/>
      <c r="C54" s="258" t="s">
        <v>637</v>
      </c>
      <c r="D54" s="258"/>
      <c r="E54" s="258"/>
      <c r="F54" s="258"/>
      <c r="G54" s="258"/>
      <c r="H54" s="258"/>
      <c r="I54" s="258"/>
      <c r="J54" s="258"/>
      <c r="K54" s="256"/>
    </row>
    <row r="55" s="1" customFormat="1" ht="15" customHeight="1">
      <c r="B55" s="254"/>
      <c r="C55" s="258" t="s">
        <v>638</v>
      </c>
      <c r="D55" s="258"/>
      <c r="E55" s="258"/>
      <c r="F55" s="258"/>
      <c r="G55" s="258"/>
      <c r="H55" s="258"/>
      <c r="I55" s="258"/>
      <c r="J55" s="258"/>
      <c r="K55" s="256"/>
    </row>
    <row r="56" s="1" customFormat="1" ht="12.75" customHeight="1">
      <c r="B56" s="254"/>
      <c r="C56" s="258"/>
      <c r="D56" s="258"/>
      <c r="E56" s="258"/>
      <c r="F56" s="258"/>
      <c r="G56" s="258"/>
      <c r="H56" s="258"/>
      <c r="I56" s="258"/>
      <c r="J56" s="258"/>
      <c r="K56" s="256"/>
    </row>
    <row r="57" s="1" customFormat="1" ht="15" customHeight="1">
      <c r="B57" s="254"/>
      <c r="C57" s="258" t="s">
        <v>639</v>
      </c>
      <c r="D57" s="258"/>
      <c r="E57" s="258"/>
      <c r="F57" s="258"/>
      <c r="G57" s="258"/>
      <c r="H57" s="258"/>
      <c r="I57" s="258"/>
      <c r="J57" s="258"/>
      <c r="K57" s="256"/>
    </row>
    <row r="58" s="1" customFormat="1" ht="15" customHeight="1">
      <c r="B58" s="254"/>
      <c r="C58" s="260"/>
      <c r="D58" s="258" t="s">
        <v>640</v>
      </c>
      <c r="E58" s="258"/>
      <c r="F58" s="258"/>
      <c r="G58" s="258"/>
      <c r="H58" s="258"/>
      <c r="I58" s="258"/>
      <c r="J58" s="258"/>
      <c r="K58" s="256"/>
    </row>
    <row r="59" s="1" customFormat="1" ht="15" customHeight="1">
      <c r="B59" s="254"/>
      <c r="C59" s="260"/>
      <c r="D59" s="258" t="s">
        <v>641</v>
      </c>
      <c r="E59" s="258"/>
      <c r="F59" s="258"/>
      <c r="G59" s="258"/>
      <c r="H59" s="258"/>
      <c r="I59" s="258"/>
      <c r="J59" s="258"/>
      <c r="K59" s="256"/>
    </row>
    <row r="60" s="1" customFormat="1" ht="15" customHeight="1">
      <c r="B60" s="254"/>
      <c r="C60" s="260"/>
      <c r="D60" s="258" t="s">
        <v>642</v>
      </c>
      <c r="E60" s="258"/>
      <c r="F60" s="258"/>
      <c r="G60" s="258"/>
      <c r="H60" s="258"/>
      <c r="I60" s="258"/>
      <c r="J60" s="258"/>
      <c r="K60" s="256"/>
    </row>
    <row r="61" s="1" customFormat="1" ht="15" customHeight="1">
      <c r="B61" s="254"/>
      <c r="C61" s="260"/>
      <c r="D61" s="258" t="s">
        <v>643</v>
      </c>
      <c r="E61" s="258"/>
      <c r="F61" s="258"/>
      <c r="G61" s="258"/>
      <c r="H61" s="258"/>
      <c r="I61" s="258"/>
      <c r="J61" s="258"/>
      <c r="K61" s="256"/>
    </row>
    <row r="62" s="1" customFormat="1" ht="15" customHeight="1">
      <c r="B62" s="254"/>
      <c r="C62" s="260"/>
      <c r="D62" s="263" t="s">
        <v>644</v>
      </c>
      <c r="E62" s="263"/>
      <c r="F62" s="263"/>
      <c r="G62" s="263"/>
      <c r="H62" s="263"/>
      <c r="I62" s="263"/>
      <c r="J62" s="263"/>
      <c r="K62" s="256"/>
    </row>
    <row r="63" s="1" customFormat="1" ht="15" customHeight="1">
      <c r="B63" s="254"/>
      <c r="C63" s="260"/>
      <c r="D63" s="258" t="s">
        <v>645</v>
      </c>
      <c r="E63" s="258"/>
      <c r="F63" s="258"/>
      <c r="G63" s="258"/>
      <c r="H63" s="258"/>
      <c r="I63" s="258"/>
      <c r="J63" s="258"/>
      <c r="K63" s="256"/>
    </row>
    <row r="64" s="1" customFormat="1" ht="12.75" customHeight="1">
      <c r="B64" s="254"/>
      <c r="C64" s="260"/>
      <c r="D64" s="260"/>
      <c r="E64" s="264"/>
      <c r="F64" s="260"/>
      <c r="G64" s="260"/>
      <c r="H64" s="260"/>
      <c r="I64" s="260"/>
      <c r="J64" s="260"/>
      <c r="K64" s="256"/>
    </row>
    <row r="65" s="1" customFormat="1" ht="15" customHeight="1">
      <c r="B65" s="254"/>
      <c r="C65" s="260"/>
      <c r="D65" s="258" t="s">
        <v>646</v>
      </c>
      <c r="E65" s="258"/>
      <c r="F65" s="258"/>
      <c r="G65" s="258"/>
      <c r="H65" s="258"/>
      <c r="I65" s="258"/>
      <c r="J65" s="258"/>
      <c r="K65" s="256"/>
    </row>
    <row r="66" s="1" customFormat="1" ht="15" customHeight="1">
      <c r="B66" s="254"/>
      <c r="C66" s="260"/>
      <c r="D66" s="263" t="s">
        <v>647</v>
      </c>
      <c r="E66" s="263"/>
      <c r="F66" s="263"/>
      <c r="G66" s="263"/>
      <c r="H66" s="263"/>
      <c r="I66" s="263"/>
      <c r="J66" s="263"/>
      <c r="K66" s="256"/>
    </row>
    <row r="67" s="1" customFormat="1" ht="15" customHeight="1">
      <c r="B67" s="254"/>
      <c r="C67" s="260"/>
      <c r="D67" s="258" t="s">
        <v>648</v>
      </c>
      <c r="E67" s="258"/>
      <c r="F67" s="258"/>
      <c r="G67" s="258"/>
      <c r="H67" s="258"/>
      <c r="I67" s="258"/>
      <c r="J67" s="258"/>
      <c r="K67" s="256"/>
    </row>
    <row r="68" s="1" customFormat="1" ht="15" customHeight="1">
      <c r="B68" s="254"/>
      <c r="C68" s="260"/>
      <c r="D68" s="258" t="s">
        <v>649</v>
      </c>
      <c r="E68" s="258"/>
      <c r="F68" s="258"/>
      <c r="G68" s="258"/>
      <c r="H68" s="258"/>
      <c r="I68" s="258"/>
      <c r="J68" s="258"/>
      <c r="K68" s="256"/>
    </row>
    <row r="69" s="1" customFormat="1" ht="15" customHeight="1">
      <c r="B69" s="254"/>
      <c r="C69" s="260"/>
      <c r="D69" s="258" t="s">
        <v>650</v>
      </c>
      <c r="E69" s="258"/>
      <c r="F69" s="258"/>
      <c r="G69" s="258"/>
      <c r="H69" s="258"/>
      <c r="I69" s="258"/>
      <c r="J69" s="258"/>
      <c r="K69" s="256"/>
    </row>
    <row r="70" s="1" customFormat="1" ht="15" customHeight="1">
      <c r="B70" s="254"/>
      <c r="C70" s="260"/>
      <c r="D70" s="258" t="s">
        <v>651</v>
      </c>
      <c r="E70" s="258"/>
      <c r="F70" s="258"/>
      <c r="G70" s="258"/>
      <c r="H70" s="258"/>
      <c r="I70" s="258"/>
      <c r="J70" s="258"/>
      <c r="K70" s="256"/>
    </row>
    <row r="71" s="1" customFormat="1" ht="12.75" customHeight="1">
      <c r="B71" s="265"/>
      <c r="C71" s="266"/>
      <c r="D71" s="266"/>
      <c r="E71" s="266"/>
      <c r="F71" s="266"/>
      <c r="G71" s="266"/>
      <c r="H71" s="266"/>
      <c r="I71" s="266"/>
      <c r="J71" s="266"/>
      <c r="K71" s="267"/>
    </row>
    <row r="72" s="1" customFormat="1" ht="18.75" customHeight="1">
      <c r="B72" s="268"/>
      <c r="C72" s="268"/>
      <c r="D72" s="268"/>
      <c r="E72" s="268"/>
      <c r="F72" s="268"/>
      <c r="G72" s="268"/>
      <c r="H72" s="268"/>
      <c r="I72" s="268"/>
      <c r="J72" s="268"/>
      <c r="K72" s="269"/>
    </row>
    <row r="73" s="1" customFormat="1" ht="18.75" customHeight="1">
      <c r="B73" s="269"/>
      <c r="C73" s="269"/>
      <c r="D73" s="269"/>
      <c r="E73" s="269"/>
      <c r="F73" s="269"/>
      <c r="G73" s="269"/>
      <c r="H73" s="269"/>
      <c r="I73" s="269"/>
      <c r="J73" s="269"/>
      <c r="K73" s="269"/>
    </row>
    <row r="74" s="1" customFormat="1" ht="7.5" customHeight="1">
      <c r="B74" s="270"/>
      <c r="C74" s="271"/>
      <c r="D74" s="271"/>
      <c r="E74" s="271"/>
      <c r="F74" s="271"/>
      <c r="G74" s="271"/>
      <c r="H74" s="271"/>
      <c r="I74" s="271"/>
      <c r="J74" s="271"/>
      <c r="K74" s="272"/>
    </row>
    <row r="75" s="1" customFormat="1" ht="45" customHeight="1">
      <c r="B75" s="273"/>
      <c r="C75" s="274" t="s">
        <v>652</v>
      </c>
      <c r="D75" s="274"/>
      <c r="E75" s="274"/>
      <c r="F75" s="274"/>
      <c r="G75" s="274"/>
      <c r="H75" s="274"/>
      <c r="I75" s="274"/>
      <c r="J75" s="274"/>
      <c r="K75" s="275"/>
    </row>
    <row r="76" s="1" customFormat="1" ht="17.25" customHeight="1">
      <c r="B76" s="273"/>
      <c r="C76" s="276" t="s">
        <v>653</v>
      </c>
      <c r="D76" s="276"/>
      <c r="E76" s="276"/>
      <c r="F76" s="276" t="s">
        <v>654</v>
      </c>
      <c r="G76" s="277"/>
      <c r="H76" s="276" t="s">
        <v>56</v>
      </c>
      <c r="I76" s="276" t="s">
        <v>59</v>
      </c>
      <c r="J76" s="276" t="s">
        <v>655</v>
      </c>
      <c r="K76" s="275"/>
    </row>
    <row r="77" s="1" customFormat="1" ht="17.25" customHeight="1">
      <c r="B77" s="273"/>
      <c r="C77" s="278" t="s">
        <v>656</v>
      </c>
      <c r="D77" s="278"/>
      <c r="E77" s="278"/>
      <c r="F77" s="279" t="s">
        <v>657</v>
      </c>
      <c r="G77" s="280"/>
      <c r="H77" s="278"/>
      <c r="I77" s="278"/>
      <c r="J77" s="278" t="s">
        <v>658</v>
      </c>
      <c r="K77" s="275"/>
    </row>
    <row r="78" s="1" customFormat="1" ht="5.25" customHeight="1">
      <c r="B78" s="273"/>
      <c r="C78" s="281"/>
      <c r="D78" s="281"/>
      <c r="E78" s="281"/>
      <c r="F78" s="281"/>
      <c r="G78" s="282"/>
      <c r="H78" s="281"/>
      <c r="I78" s="281"/>
      <c r="J78" s="281"/>
      <c r="K78" s="275"/>
    </row>
    <row r="79" s="1" customFormat="1" ht="15" customHeight="1">
      <c r="B79" s="273"/>
      <c r="C79" s="261" t="s">
        <v>55</v>
      </c>
      <c r="D79" s="281"/>
      <c r="E79" s="281"/>
      <c r="F79" s="283" t="s">
        <v>659</v>
      </c>
      <c r="G79" s="282"/>
      <c r="H79" s="261" t="s">
        <v>660</v>
      </c>
      <c r="I79" s="261" t="s">
        <v>661</v>
      </c>
      <c r="J79" s="261">
        <v>20</v>
      </c>
      <c r="K79" s="275"/>
    </row>
    <row r="80" s="1" customFormat="1" ht="15" customHeight="1">
      <c r="B80" s="273"/>
      <c r="C80" s="261" t="s">
        <v>662</v>
      </c>
      <c r="D80" s="261"/>
      <c r="E80" s="261"/>
      <c r="F80" s="283" t="s">
        <v>659</v>
      </c>
      <c r="G80" s="282"/>
      <c r="H80" s="261" t="s">
        <v>663</v>
      </c>
      <c r="I80" s="261" t="s">
        <v>661</v>
      </c>
      <c r="J80" s="261">
        <v>120</v>
      </c>
      <c r="K80" s="275"/>
    </row>
    <row r="81" s="1" customFormat="1" ht="15" customHeight="1">
      <c r="B81" s="284"/>
      <c r="C81" s="261" t="s">
        <v>664</v>
      </c>
      <c r="D81" s="261"/>
      <c r="E81" s="261"/>
      <c r="F81" s="283" t="s">
        <v>665</v>
      </c>
      <c r="G81" s="282"/>
      <c r="H81" s="261" t="s">
        <v>666</v>
      </c>
      <c r="I81" s="261" t="s">
        <v>661</v>
      </c>
      <c r="J81" s="261">
        <v>50</v>
      </c>
      <c r="K81" s="275"/>
    </row>
    <row r="82" s="1" customFormat="1" ht="15" customHeight="1">
      <c r="B82" s="284"/>
      <c r="C82" s="261" t="s">
        <v>667</v>
      </c>
      <c r="D82" s="261"/>
      <c r="E82" s="261"/>
      <c r="F82" s="283" t="s">
        <v>659</v>
      </c>
      <c r="G82" s="282"/>
      <c r="H82" s="261" t="s">
        <v>668</v>
      </c>
      <c r="I82" s="261" t="s">
        <v>669</v>
      </c>
      <c r="J82" s="261"/>
      <c r="K82" s="275"/>
    </row>
    <row r="83" s="1" customFormat="1" ht="15" customHeight="1">
      <c r="B83" s="284"/>
      <c r="C83" s="285" t="s">
        <v>670</v>
      </c>
      <c r="D83" s="285"/>
      <c r="E83" s="285"/>
      <c r="F83" s="286" t="s">
        <v>665</v>
      </c>
      <c r="G83" s="285"/>
      <c r="H83" s="285" t="s">
        <v>671</v>
      </c>
      <c r="I83" s="285" t="s">
        <v>661</v>
      </c>
      <c r="J83" s="285">
        <v>15</v>
      </c>
      <c r="K83" s="275"/>
    </row>
    <row r="84" s="1" customFormat="1" ht="15" customHeight="1">
      <c r="B84" s="284"/>
      <c r="C84" s="285" t="s">
        <v>672</v>
      </c>
      <c r="D84" s="285"/>
      <c r="E84" s="285"/>
      <c r="F84" s="286" t="s">
        <v>665</v>
      </c>
      <c r="G84" s="285"/>
      <c r="H84" s="285" t="s">
        <v>673</v>
      </c>
      <c r="I84" s="285" t="s">
        <v>661</v>
      </c>
      <c r="J84" s="285">
        <v>15</v>
      </c>
      <c r="K84" s="275"/>
    </row>
    <row r="85" s="1" customFormat="1" ht="15" customHeight="1">
      <c r="B85" s="284"/>
      <c r="C85" s="285" t="s">
        <v>674</v>
      </c>
      <c r="D85" s="285"/>
      <c r="E85" s="285"/>
      <c r="F85" s="286" t="s">
        <v>665</v>
      </c>
      <c r="G85" s="285"/>
      <c r="H85" s="285" t="s">
        <v>675</v>
      </c>
      <c r="I85" s="285" t="s">
        <v>661</v>
      </c>
      <c r="J85" s="285">
        <v>20</v>
      </c>
      <c r="K85" s="275"/>
    </row>
    <row r="86" s="1" customFormat="1" ht="15" customHeight="1">
      <c r="B86" s="284"/>
      <c r="C86" s="285" t="s">
        <v>676</v>
      </c>
      <c r="D86" s="285"/>
      <c r="E86" s="285"/>
      <c r="F86" s="286" t="s">
        <v>665</v>
      </c>
      <c r="G86" s="285"/>
      <c r="H86" s="285" t="s">
        <v>677</v>
      </c>
      <c r="I86" s="285" t="s">
        <v>661</v>
      </c>
      <c r="J86" s="285">
        <v>20</v>
      </c>
      <c r="K86" s="275"/>
    </row>
    <row r="87" s="1" customFormat="1" ht="15" customHeight="1">
      <c r="B87" s="284"/>
      <c r="C87" s="261" t="s">
        <v>678</v>
      </c>
      <c r="D87" s="261"/>
      <c r="E87" s="261"/>
      <c r="F87" s="283" t="s">
        <v>665</v>
      </c>
      <c r="G87" s="282"/>
      <c r="H87" s="261" t="s">
        <v>679</v>
      </c>
      <c r="I87" s="261" t="s">
        <v>661</v>
      </c>
      <c r="J87" s="261">
        <v>50</v>
      </c>
      <c r="K87" s="275"/>
    </row>
    <row r="88" s="1" customFormat="1" ht="15" customHeight="1">
      <c r="B88" s="284"/>
      <c r="C88" s="261" t="s">
        <v>680</v>
      </c>
      <c r="D88" s="261"/>
      <c r="E88" s="261"/>
      <c r="F88" s="283" t="s">
        <v>665</v>
      </c>
      <c r="G88" s="282"/>
      <c r="H88" s="261" t="s">
        <v>681</v>
      </c>
      <c r="I88" s="261" t="s">
        <v>661</v>
      </c>
      <c r="J88" s="261">
        <v>20</v>
      </c>
      <c r="K88" s="275"/>
    </row>
    <row r="89" s="1" customFormat="1" ht="15" customHeight="1">
      <c r="B89" s="284"/>
      <c r="C89" s="261" t="s">
        <v>682</v>
      </c>
      <c r="D89" s="261"/>
      <c r="E89" s="261"/>
      <c r="F89" s="283" t="s">
        <v>665</v>
      </c>
      <c r="G89" s="282"/>
      <c r="H89" s="261" t="s">
        <v>683</v>
      </c>
      <c r="I89" s="261" t="s">
        <v>661</v>
      </c>
      <c r="J89" s="261">
        <v>20</v>
      </c>
      <c r="K89" s="275"/>
    </row>
    <row r="90" s="1" customFormat="1" ht="15" customHeight="1">
      <c r="B90" s="284"/>
      <c r="C90" s="261" t="s">
        <v>684</v>
      </c>
      <c r="D90" s="261"/>
      <c r="E90" s="261"/>
      <c r="F90" s="283" t="s">
        <v>665</v>
      </c>
      <c r="G90" s="282"/>
      <c r="H90" s="261" t="s">
        <v>685</v>
      </c>
      <c r="I90" s="261" t="s">
        <v>661</v>
      </c>
      <c r="J90" s="261">
        <v>50</v>
      </c>
      <c r="K90" s="275"/>
    </row>
    <row r="91" s="1" customFormat="1" ht="15" customHeight="1">
      <c r="B91" s="284"/>
      <c r="C91" s="261" t="s">
        <v>686</v>
      </c>
      <c r="D91" s="261"/>
      <c r="E91" s="261"/>
      <c r="F91" s="283" t="s">
        <v>665</v>
      </c>
      <c r="G91" s="282"/>
      <c r="H91" s="261" t="s">
        <v>686</v>
      </c>
      <c r="I91" s="261" t="s">
        <v>661</v>
      </c>
      <c r="J91" s="261">
        <v>50</v>
      </c>
      <c r="K91" s="275"/>
    </row>
    <row r="92" s="1" customFormat="1" ht="15" customHeight="1">
      <c r="B92" s="284"/>
      <c r="C92" s="261" t="s">
        <v>687</v>
      </c>
      <c r="D92" s="261"/>
      <c r="E92" s="261"/>
      <c r="F92" s="283" t="s">
        <v>665</v>
      </c>
      <c r="G92" s="282"/>
      <c r="H92" s="261" t="s">
        <v>688</v>
      </c>
      <c r="I92" s="261" t="s">
        <v>661</v>
      </c>
      <c r="J92" s="261">
        <v>255</v>
      </c>
      <c r="K92" s="275"/>
    </row>
    <row r="93" s="1" customFormat="1" ht="15" customHeight="1">
      <c r="B93" s="284"/>
      <c r="C93" s="261" t="s">
        <v>689</v>
      </c>
      <c r="D93" s="261"/>
      <c r="E93" s="261"/>
      <c r="F93" s="283" t="s">
        <v>659</v>
      </c>
      <c r="G93" s="282"/>
      <c r="H93" s="261" t="s">
        <v>690</v>
      </c>
      <c r="I93" s="261" t="s">
        <v>691</v>
      </c>
      <c r="J93" s="261"/>
      <c r="K93" s="275"/>
    </row>
    <row r="94" s="1" customFormat="1" ht="15" customHeight="1">
      <c r="B94" s="284"/>
      <c r="C94" s="261" t="s">
        <v>692</v>
      </c>
      <c r="D94" s="261"/>
      <c r="E94" s="261"/>
      <c r="F94" s="283" t="s">
        <v>659</v>
      </c>
      <c r="G94" s="282"/>
      <c r="H94" s="261" t="s">
        <v>693</v>
      </c>
      <c r="I94" s="261" t="s">
        <v>694</v>
      </c>
      <c r="J94" s="261"/>
      <c r="K94" s="275"/>
    </row>
    <row r="95" s="1" customFormat="1" ht="15" customHeight="1">
      <c r="B95" s="284"/>
      <c r="C95" s="261" t="s">
        <v>695</v>
      </c>
      <c r="D95" s="261"/>
      <c r="E95" s="261"/>
      <c r="F95" s="283" t="s">
        <v>659</v>
      </c>
      <c r="G95" s="282"/>
      <c r="H95" s="261" t="s">
        <v>695</v>
      </c>
      <c r="I95" s="261" t="s">
        <v>694</v>
      </c>
      <c r="J95" s="261"/>
      <c r="K95" s="275"/>
    </row>
    <row r="96" s="1" customFormat="1" ht="15" customHeight="1">
      <c r="B96" s="284"/>
      <c r="C96" s="261" t="s">
        <v>40</v>
      </c>
      <c r="D96" s="261"/>
      <c r="E96" s="261"/>
      <c r="F96" s="283" t="s">
        <v>659</v>
      </c>
      <c r="G96" s="282"/>
      <c r="H96" s="261" t="s">
        <v>696</v>
      </c>
      <c r="I96" s="261" t="s">
        <v>694</v>
      </c>
      <c r="J96" s="261"/>
      <c r="K96" s="275"/>
    </row>
    <row r="97" s="1" customFormat="1" ht="15" customHeight="1">
      <c r="B97" s="284"/>
      <c r="C97" s="261" t="s">
        <v>50</v>
      </c>
      <c r="D97" s="261"/>
      <c r="E97" s="261"/>
      <c r="F97" s="283" t="s">
        <v>659</v>
      </c>
      <c r="G97" s="282"/>
      <c r="H97" s="261" t="s">
        <v>697</v>
      </c>
      <c r="I97" s="261" t="s">
        <v>694</v>
      </c>
      <c r="J97" s="261"/>
      <c r="K97" s="275"/>
    </row>
    <row r="98" s="1" customFormat="1" ht="15" customHeight="1">
      <c r="B98" s="287"/>
      <c r="C98" s="288"/>
      <c r="D98" s="288"/>
      <c r="E98" s="288"/>
      <c r="F98" s="288"/>
      <c r="G98" s="288"/>
      <c r="H98" s="288"/>
      <c r="I98" s="288"/>
      <c r="J98" s="288"/>
      <c r="K98" s="289"/>
    </row>
    <row r="99" s="1" customFormat="1" ht="18.75" customHeight="1">
      <c r="B99" s="290"/>
      <c r="C99" s="291"/>
      <c r="D99" s="291"/>
      <c r="E99" s="291"/>
      <c r="F99" s="291"/>
      <c r="G99" s="291"/>
      <c r="H99" s="291"/>
      <c r="I99" s="291"/>
      <c r="J99" s="291"/>
      <c r="K99" s="290"/>
    </row>
    <row r="100" s="1" customFormat="1" ht="18.75" customHeight="1">
      <c r="B100" s="269"/>
      <c r="C100" s="269"/>
      <c r="D100" s="269"/>
      <c r="E100" s="269"/>
      <c r="F100" s="269"/>
      <c r="G100" s="269"/>
      <c r="H100" s="269"/>
      <c r="I100" s="269"/>
      <c r="J100" s="269"/>
      <c r="K100" s="269"/>
    </row>
    <row r="101" s="1" customFormat="1" ht="7.5" customHeight="1">
      <c r="B101" s="270"/>
      <c r="C101" s="271"/>
      <c r="D101" s="271"/>
      <c r="E101" s="271"/>
      <c r="F101" s="271"/>
      <c r="G101" s="271"/>
      <c r="H101" s="271"/>
      <c r="I101" s="271"/>
      <c r="J101" s="271"/>
      <c r="K101" s="272"/>
    </row>
    <row r="102" s="1" customFormat="1" ht="45" customHeight="1">
      <c r="B102" s="273"/>
      <c r="C102" s="274" t="s">
        <v>698</v>
      </c>
      <c r="D102" s="274"/>
      <c r="E102" s="274"/>
      <c r="F102" s="274"/>
      <c r="G102" s="274"/>
      <c r="H102" s="274"/>
      <c r="I102" s="274"/>
      <c r="J102" s="274"/>
      <c r="K102" s="275"/>
    </row>
    <row r="103" s="1" customFormat="1" ht="17.25" customHeight="1">
      <c r="B103" s="273"/>
      <c r="C103" s="276" t="s">
        <v>653</v>
      </c>
      <c r="D103" s="276"/>
      <c r="E103" s="276"/>
      <c r="F103" s="276" t="s">
        <v>654</v>
      </c>
      <c r="G103" s="277"/>
      <c r="H103" s="276" t="s">
        <v>56</v>
      </c>
      <c r="I103" s="276" t="s">
        <v>59</v>
      </c>
      <c r="J103" s="276" t="s">
        <v>655</v>
      </c>
      <c r="K103" s="275"/>
    </row>
    <row r="104" s="1" customFormat="1" ht="17.25" customHeight="1">
      <c r="B104" s="273"/>
      <c r="C104" s="278" t="s">
        <v>656</v>
      </c>
      <c r="D104" s="278"/>
      <c r="E104" s="278"/>
      <c r="F104" s="279" t="s">
        <v>657</v>
      </c>
      <c r="G104" s="280"/>
      <c r="H104" s="278"/>
      <c r="I104" s="278"/>
      <c r="J104" s="278" t="s">
        <v>658</v>
      </c>
      <c r="K104" s="275"/>
    </row>
    <row r="105" s="1" customFormat="1" ht="5.25" customHeight="1">
      <c r="B105" s="273"/>
      <c r="C105" s="276"/>
      <c r="D105" s="276"/>
      <c r="E105" s="276"/>
      <c r="F105" s="276"/>
      <c r="G105" s="292"/>
      <c r="H105" s="276"/>
      <c r="I105" s="276"/>
      <c r="J105" s="276"/>
      <c r="K105" s="275"/>
    </row>
    <row r="106" s="1" customFormat="1" ht="15" customHeight="1">
      <c r="B106" s="273"/>
      <c r="C106" s="261" t="s">
        <v>55</v>
      </c>
      <c r="D106" s="281"/>
      <c r="E106" s="281"/>
      <c r="F106" s="283" t="s">
        <v>659</v>
      </c>
      <c r="G106" s="292"/>
      <c r="H106" s="261" t="s">
        <v>699</v>
      </c>
      <c r="I106" s="261" t="s">
        <v>661</v>
      </c>
      <c r="J106" s="261">
        <v>20</v>
      </c>
      <c r="K106" s="275"/>
    </row>
    <row r="107" s="1" customFormat="1" ht="15" customHeight="1">
      <c r="B107" s="273"/>
      <c r="C107" s="261" t="s">
        <v>662</v>
      </c>
      <c r="D107" s="261"/>
      <c r="E107" s="261"/>
      <c r="F107" s="283" t="s">
        <v>659</v>
      </c>
      <c r="G107" s="261"/>
      <c r="H107" s="261" t="s">
        <v>699</v>
      </c>
      <c r="I107" s="261" t="s">
        <v>661</v>
      </c>
      <c r="J107" s="261">
        <v>120</v>
      </c>
      <c r="K107" s="275"/>
    </row>
    <row r="108" s="1" customFormat="1" ht="15" customHeight="1">
      <c r="B108" s="284"/>
      <c r="C108" s="261" t="s">
        <v>664</v>
      </c>
      <c r="D108" s="261"/>
      <c r="E108" s="261"/>
      <c r="F108" s="283" t="s">
        <v>665</v>
      </c>
      <c r="G108" s="261"/>
      <c r="H108" s="261" t="s">
        <v>699</v>
      </c>
      <c r="I108" s="261" t="s">
        <v>661</v>
      </c>
      <c r="J108" s="261">
        <v>50</v>
      </c>
      <c r="K108" s="275"/>
    </row>
    <row r="109" s="1" customFormat="1" ht="15" customHeight="1">
      <c r="B109" s="284"/>
      <c r="C109" s="261" t="s">
        <v>667</v>
      </c>
      <c r="D109" s="261"/>
      <c r="E109" s="261"/>
      <c r="F109" s="283" t="s">
        <v>659</v>
      </c>
      <c r="G109" s="261"/>
      <c r="H109" s="261" t="s">
        <v>699</v>
      </c>
      <c r="I109" s="261" t="s">
        <v>669</v>
      </c>
      <c r="J109" s="261"/>
      <c r="K109" s="275"/>
    </row>
    <row r="110" s="1" customFormat="1" ht="15" customHeight="1">
      <c r="B110" s="284"/>
      <c r="C110" s="261" t="s">
        <v>678</v>
      </c>
      <c r="D110" s="261"/>
      <c r="E110" s="261"/>
      <c r="F110" s="283" t="s">
        <v>665</v>
      </c>
      <c r="G110" s="261"/>
      <c r="H110" s="261" t="s">
        <v>699</v>
      </c>
      <c r="I110" s="261" t="s">
        <v>661</v>
      </c>
      <c r="J110" s="261">
        <v>50</v>
      </c>
      <c r="K110" s="275"/>
    </row>
    <row r="111" s="1" customFormat="1" ht="15" customHeight="1">
      <c r="B111" s="284"/>
      <c r="C111" s="261" t="s">
        <v>686</v>
      </c>
      <c r="D111" s="261"/>
      <c r="E111" s="261"/>
      <c r="F111" s="283" t="s">
        <v>665</v>
      </c>
      <c r="G111" s="261"/>
      <c r="H111" s="261" t="s">
        <v>699</v>
      </c>
      <c r="I111" s="261" t="s">
        <v>661</v>
      </c>
      <c r="J111" s="261">
        <v>50</v>
      </c>
      <c r="K111" s="275"/>
    </row>
    <row r="112" s="1" customFormat="1" ht="15" customHeight="1">
      <c r="B112" s="284"/>
      <c r="C112" s="261" t="s">
        <v>684</v>
      </c>
      <c r="D112" s="261"/>
      <c r="E112" s="261"/>
      <c r="F112" s="283" t="s">
        <v>665</v>
      </c>
      <c r="G112" s="261"/>
      <c r="H112" s="261" t="s">
        <v>699</v>
      </c>
      <c r="I112" s="261" t="s">
        <v>661</v>
      </c>
      <c r="J112" s="261">
        <v>50</v>
      </c>
      <c r="K112" s="275"/>
    </row>
    <row r="113" s="1" customFormat="1" ht="15" customHeight="1">
      <c r="B113" s="284"/>
      <c r="C113" s="261" t="s">
        <v>55</v>
      </c>
      <c r="D113" s="261"/>
      <c r="E113" s="261"/>
      <c r="F113" s="283" t="s">
        <v>659</v>
      </c>
      <c r="G113" s="261"/>
      <c r="H113" s="261" t="s">
        <v>700</v>
      </c>
      <c r="I113" s="261" t="s">
        <v>661</v>
      </c>
      <c r="J113" s="261">
        <v>20</v>
      </c>
      <c r="K113" s="275"/>
    </row>
    <row r="114" s="1" customFormat="1" ht="15" customHeight="1">
      <c r="B114" s="284"/>
      <c r="C114" s="261" t="s">
        <v>701</v>
      </c>
      <c r="D114" s="261"/>
      <c r="E114" s="261"/>
      <c r="F114" s="283" t="s">
        <v>659</v>
      </c>
      <c r="G114" s="261"/>
      <c r="H114" s="261" t="s">
        <v>702</v>
      </c>
      <c r="I114" s="261" t="s">
        <v>661</v>
      </c>
      <c r="J114" s="261">
        <v>120</v>
      </c>
      <c r="K114" s="275"/>
    </row>
    <row r="115" s="1" customFormat="1" ht="15" customHeight="1">
      <c r="B115" s="284"/>
      <c r="C115" s="261" t="s">
        <v>40</v>
      </c>
      <c r="D115" s="261"/>
      <c r="E115" s="261"/>
      <c r="F115" s="283" t="s">
        <v>659</v>
      </c>
      <c r="G115" s="261"/>
      <c r="H115" s="261" t="s">
        <v>703</v>
      </c>
      <c r="I115" s="261" t="s">
        <v>694</v>
      </c>
      <c r="J115" s="261"/>
      <c r="K115" s="275"/>
    </row>
    <row r="116" s="1" customFormat="1" ht="15" customHeight="1">
      <c r="B116" s="284"/>
      <c r="C116" s="261" t="s">
        <v>50</v>
      </c>
      <c r="D116" s="261"/>
      <c r="E116" s="261"/>
      <c r="F116" s="283" t="s">
        <v>659</v>
      </c>
      <c r="G116" s="261"/>
      <c r="H116" s="261" t="s">
        <v>704</v>
      </c>
      <c r="I116" s="261" t="s">
        <v>694</v>
      </c>
      <c r="J116" s="261"/>
      <c r="K116" s="275"/>
    </row>
    <row r="117" s="1" customFormat="1" ht="15" customHeight="1">
      <c r="B117" s="284"/>
      <c r="C117" s="261" t="s">
        <v>59</v>
      </c>
      <c r="D117" s="261"/>
      <c r="E117" s="261"/>
      <c r="F117" s="283" t="s">
        <v>659</v>
      </c>
      <c r="G117" s="261"/>
      <c r="H117" s="261" t="s">
        <v>705</v>
      </c>
      <c r="I117" s="261" t="s">
        <v>706</v>
      </c>
      <c r="J117" s="261"/>
      <c r="K117" s="275"/>
    </row>
    <row r="118" s="1" customFormat="1" ht="15" customHeight="1">
      <c r="B118" s="287"/>
      <c r="C118" s="293"/>
      <c r="D118" s="293"/>
      <c r="E118" s="293"/>
      <c r="F118" s="293"/>
      <c r="G118" s="293"/>
      <c r="H118" s="293"/>
      <c r="I118" s="293"/>
      <c r="J118" s="293"/>
      <c r="K118" s="289"/>
    </row>
    <row r="119" s="1" customFormat="1" ht="18.75" customHeight="1">
      <c r="B119" s="294"/>
      <c r="C119" s="258"/>
      <c r="D119" s="258"/>
      <c r="E119" s="258"/>
      <c r="F119" s="295"/>
      <c r="G119" s="258"/>
      <c r="H119" s="258"/>
      <c r="I119" s="258"/>
      <c r="J119" s="258"/>
      <c r="K119" s="294"/>
    </row>
    <row r="120" s="1" customFormat="1" ht="18.75" customHeight="1">
      <c r="B120" s="269"/>
      <c r="C120" s="269"/>
      <c r="D120" s="269"/>
      <c r="E120" s="269"/>
      <c r="F120" s="269"/>
      <c r="G120" s="269"/>
      <c r="H120" s="269"/>
      <c r="I120" s="269"/>
      <c r="J120" s="269"/>
      <c r="K120" s="269"/>
    </row>
    <row r="121" s="1" customFormat="1" ht="7.5" customHeight="1">
      <c r="B121" s="296"/>
      <c r="C121" s="297"/>
      <c r="D121" s="297"/>
      <c r="E121" s="297"/>
      <c r="F121" s="297"/>
      <c r="G121" s="297"/>
      <c r="H121" s="297"/>
      <c r="I121" s="297"/>
      <c r="J121" s="297"/>
      <c r="K121" s="298"/>
    </row>
    <row r="122" s="1" customFormat="1" ht="45" customHeight="1">
      <c r="B122" s="299"/>
      <c r="C122" s="252" t="s">
        <v>707</v>
      </c>
      <c r="D122" s="252"/>
      <c r="E122" s="252"/>
      <c r="F122" s="252"/>
      <c r="G122" s="252"/>
      <c r="H122" s="252"/>
      <c r="I122" s="252"/>
      <c r="J122" s="252"/>
      <c r="K122" s="300"/>
    </row>
    <row r="123" s="1" customFormat="1" ht="17.25" customHeight="1">
      <c r="B123" s="301"/>
      <c r="C123" s="276" t="s">
        <v>653</v>
      </c>
      <c r="D123" s="276"/>
      <c r="E123" s="276"/>
      <c r="F123" s="276" t="s">
        <v>654</v>
      </c>
      <c r="G123" s="277"/>
      <c r="H123" s="276" t="s">
        <v>56</v>
      </c>
      <c r="I123" s="276" t="s">
        <v>59</v>
      </c>
      <c r="J123" s="276" t="s">
        <v>655</v>
      </c>
      <c r="K123" s="302"/>
    </row>
    <row r="124" s="1" customFormat="1" ht="17.25" customHeight="1">
      <c r="B124" s="301"/>
      <c r="C124" s="278" t="s">
        <v>656</v>
      </c>
      <c r="D124" s="278"/>
      <c r="E124" s="278"/>
      <c r="F124" s="279" t="s">
        <v>657</v>
      </c>
      <c r="G124" s="280"/>
      <c r="H124" s="278"/>
      <c r="I124" s="278"/>
      <c r="J124" s="278" t="s">
        <v>658</v>
      </c>
      <c r="K124" s="302"/>
    </row>
    <row r="125" s="1" customFormat="1" ht="5.25" customHeight="1">
      <c r="B125" s="303"/>
      <c r="C125" s="281"/>
      <c r="D125" s="281"/>
      <c r="E125" s="281"/>
      <c r="F125" s="281"/>
      <c r="G125" s="261"/>
      <c r="H125" s="281"/>
      <c r="I125" s="281"/>
      <c r="J125" s="281"/>
      <c r="K125" s="304"/>
    </row>
    <row r="126" s="1" customFormat="1" ht="15" customHeight="1">
      <c r="B126" s="303"/>
      <c r="C126" s="261" t="s">
        <v>662</v>
      </c>
      <c r="D126" s="281"/>
      <c r="E126" s="281"/>
      <c r="F126" s="283" t="s">
        <v>659</v>
      </c>
      <c r="G126" s="261"/>
      <c r="H126" s="261" t="s">
        <v>699</v>
      </c>
      <c r="I126" s="261" t="s">
        <v>661</v>
      </c>
      <c r="J126" s="261">
        <v>120</v>
      </c>
      <c r="K126" s="305"/>
    </row>
    <row r="127" s="1" customFormat="1" ht="15" customHeight="1">
      <c r="B127" s="303"/>
      <c r="C127" s="261" t="s">
        <v>708</v>
      </c>
      <c r="D127" s="261"/>
      <c r="E127" s="261"/>
      <c r="F127" s="283" t="s">
        <v>659</v>
      </c>
      <c r="G127" s="261"/>
      <c r="H127" s="261" t="s">
        <v>709</v>
      </c>
      <c r="I127" s="261" t="s">
        <v>661</v>
      </c>
      <c r="J127" s="261" t="s">
        <v>710</v>
      </c>
      <c r="K127" s="305"/>
    </row>
    <row r="128" s="1" customFormat="1" ht="15" customHeight="1">
      <c r="B128" s="303"/>
      <c r="C128" s="261" t="s">
        <v>607</v>
      </c>
      <c r="D128" s="261"/>
      <c r="E128" s="261"/>
      <c r="F128" s="283" t="s">
        <v>659</v>
      </c>
      <c r="G128" s="261"/>
      <c r="H128" s="261" t="s">
        <v>711</v>
      </c>
      <c r="I128" s="261" t="s">
        <v>661</v>
      </c>
      <c r="J128" s="261" t="s">
        <v>710</v>
      </c>
      <c r="K128" s="305"/>
    </row>
    <row r="129" s="1" customFormat="1" ht="15" customHeight="1">
      <c r="B129" s="303"/>
      <c r="C129" s="261" t="s">
        <v>670</v>
      </c>
      <c r="D129" s="261"/>
      <c r="E129" s="261"/>
      <c r="F129" s="283" t="s">
        <v>665</v>
      </c>
      <c r="G129" s="261"/>
      <c r="H129" s="261" t="s">
        <v>671</v>
      </c>
      <c r="I129" s="261" t="s">
        <v>661</v>
      </c>
      <c r="J129" s="261">
        <v>15</v>
      </c>
      <c r="K129" s="305"/>
    </row>
    <row r="130" s="1" customFormat="1" ht="15" customHeight="1">
      <c r="B130" s="303"/>
      <c r="C130" s="285" t="s">
        <v>672</v>
      </c>
      <c r="D130" s="285"/>
      <c r="E130" s="285"/>
      <c r="F130" s="286" t="s">
        <v>665</v>
      </c>
      <c r="G130" s="285"/>
      <c r="H130" s="285" t="s">
        <v>673</v>
      </c>
      <c r="I130" s="285" t="s">
        <v>661</v>
      </c>
      <c r="J130" s="285">
        <v>15</v>
      </c>
      <c r="K130" s="305"/>
    </row>
    <row r="131" s="1" customFormat="1" ht="15" customHeight="1">
      <c r="B131" s="303"/>
      <c r="C131" s="285" t="s">
        <v>674</v>
      </c>
      <c r="D131" s="285"/>
      <c r="E131" s="285"/>
      <c r="F131" s="286" t="s">
        <v>665</v>
      </c>
      <c r="G131" s="285"/>
      <c r="H131" s="285" t="s">
        <v>675</v>
      </c>
      <c r="I131" s="285" t="s">
        <v>661</v>
      </c>
      <c r="J131" s="285">
        <v>20</v>
      </c>
      <c r="K131" s="305"/>
    </row>
    <row r="132" s="1" customFormat="1" ht="15" customHeight="1">
      <c r="B132" s="303"/>
      <c r="C132" s="285" t="s">
        <v>676</v>
      </c>
      <c r="D132" s="285"/>
      <c r="E132" s="285"/>
      <c r="F132" s="286" t="s">
        <v>665</v>
      </c>
      <c r="G132" s="285"/>
      <c r="H132" s="285" t="s">
        <v>677</v>
      </c>
      <c r="I132" s="285" t="s">
        <v>661</v>
      </c>
      <c r="J132" s="285">
        <v>20</v>
      </c>
      <c r="K132" s="305"/>
    </row>
    <row r="133" s="1" customFormat="1" ht="15" customHeight="1">
      <c r="B133" s="303"/>
      <c r="C133" s="261" t="s">
        <v>664</v>
      </c>
      <c r="D133" s="261"/>
      <c r="E133" s="261"/>
      <c r="F133" s="283" t="s">
        <v>665</v>
      </c>
      <c r="G133" s="261"/>
      <c r="H133" s="261" t="s">
        <v>699</v>
      </c>
      <c r="I133" s="261" t="s">
        <v>661</v>
      </c>
      <c r="J133" s="261">
        <v>50</v>
      </c>
      <c r="K133" s="305"/>
    </row>
    <row r="134" s="1" customFormat="1" ht="15" customHeight="1">
      <c r="B134" s="303"/>
      <c r="C134" s="261" t="s">
        <v>678</v>
      </c>
      <c r="D134" s="261"/>
      <c r="E134" s="261"/>
      <c r="F134" s="283" t="s">
        <v>665</v>
      </c>
      <c r="G134" s="261"/>
      <c r="H134" s="261" t="s">
        <v>699</v>
      </c>
      <c r="I134" s="261" t="s">
        <v>661</v>
      </c>
      <c r="J134" s="261">
        <v>50</v>
      </c>
      <c r="K134" s="305"/>
    </row>
    <row r="135" s="1" customFormat="1" ht="15" customHeight="1">
      <c r="B135" s="303"/>
      <c r="C135" s="261" t="s">
        <v>684</v>
      </c>
      <c r="D135" s="261"/>
      <c r="E135" s="261"/>
      <c r="F135" s="283" t="s">
        <v>665</v>
      </c>
      <c r="G135" s="261"/>
      <c r="H135" s="261" t="s">
        <v>699</v>
      </c>
      <c r="I135" s="261" t="s">
        <v>661</v>
      </c>
      <c r="J135" s="261">
        <v>50</v>
      </c>
      <c r="K135" s="305"/>
    </row>
    <row r="136" s="1" customFormat="1" ht="15" customHeight="1">
      <c r="B136" s="303"/>
      <c r="C136" s="261" t="s">
        <v>686</v>
      </c>
      <c r="D136" s="261"/>
      <c r="E136" s="261"/>
      <c r="F136" s="283" t="s">
        <v>665</v>
      </c>
      <c r="G136" s="261"/>
      <c r="H136" s="261" t="s">
        <v>699</v>
      </c>
      <c r="I136" s="261" t="s">
        <v>661</v>
      </c>
      <c r="J136" s="261">
        <v>50</v>
      </c>
      <c r="K136" s="305"/>
    </row>
    <row r="137" s="1" customFormat="1" ht="15" customHeight="1">
      <c r="B137" s="303"/>
      <c r="C137" s="261" t="s">
        <v>687</v>
      </c>
      <c r="D137" s="261"/>
      <c r="E137" s="261"/>
      <c r="F137" s="283" t="s">
        <v>665</v>
      </c>
      <c r="G137" s="261"/>
      <c r="H137" s="261" t="s">
        <v>712</v>
      </c>
      <c r="I137" s="261" t="s">
        <v>661</v>
      </c>
      <c r="J137" s="261">
        <v>255</v>
      </c>
      <c r="K137" s="305"/>
    </row>
    <row r="138" s="1" customFormat="1" ht="15" customHeight="1">
      <c r="B138" s="303"/>
      <c r="C138" s="261" t="s">
        <v>689</v>
      </c>
      <c r="D138" s="261"/>
      <c r="E138" s="261"/>
      <c r="F138" s="283" t="s">
        <v>659</v>
      </c>
      <c r="G138" s="261"/>
      <c r="H138" s="261" t="s">
        <v>713</v>
      </c>
      <c r="I138" s="261" t="s">
        <v>691</v>
      </c>
      <c r="J138" s="261"/>
      <c r="K138" s="305"/>
    </row>
    <row r="139" s="1" customFormat="1" ht="15" customHeight="1">
      <c r="B139" s="303"/>
      <c r="C139" s="261" t="s">
        <v>692</v>
      </c>
      <c r="D139" s="261"/>
      <c r="E139" s="261"/>
      <c r="F139" s="283" t="s">
        <v>659</v>
      </c>
      <c r="G139" s="261"/>
      <c r="H139" s="261" t="s">
        <v>714</v>
      </c>
      <c r="I139" s="261" t="s">
        <v>694</v>
      </c>
      <c r="J139" s="261"/>
      <c r="K139" s="305"/>
    </row>
    <row r="140" s="1" customFormat="1" ht="15" customHeight="1">
      <c r="B140" s="303"/>
      <c r="C140" s="261" t="s">
        <v>695</v>
      </c>
      <c r="D140" s="261"/>
      <c r="E140" s="261"/>
      <c r="F140" s="283" t="s">
        <v>659</v>
      </c>
      <c r="G140" s="261"/>
      <c r="H140" s="261" t="s">
        <v>695</v>
      </c>
      <c r="I140" s="261" t="s">
        <v>694</v>
      </c>
      <c r="J140" s="261"/>
      <c r="K140" s="305"/>
    </row>
    <row r="141" s="1" customFormat="1" ht="15" customHeight="1">
      <c r="B141" s="303"/>
      <c r="C141" s="261" t="s">
        <v>40</v>
      </c>
      <c r="D141" s="261"/>
      <c r="E141" s="261"/>
      <c r="F141" s="283" t="s">
        <v>659</v>
      </c>
      <c r="G141" s="261"/>
      <c r="H141" s="261" t="s">
        <v>715</v>
      </c>
      <c r="I141" s="261" t="s">
        <v>694</v>
      </c>
      <c r="J141" s="261"/>
      <c r="K141" s="305"/>
    </row>
    <row r="142" s="1" customFormat="1" ht="15" customHeight="1">
      <c r="B142" s="303"/>
      <c r="C142" s="261" t="s">
        <v>716</v>
      </c>
      <c r="D142" s="261"/>
      <c r="E142" s="261"/>
      <c r="F142" s="283" t="s">
        <v>659</v>
      </c>
      <c r="G142" s="261"/>
      <c r="H142" s="261" t="s">
        <v>717</v>
      </c>
      <c r="I142" s="261" t="s">
        <v>694</v>
      </c>
      <c r="J142" s="261"/>
      <c r="K142" s="305"/>
    </row>
    <row r="143" s="1" customFormat="1" ht="15" customHeight="1">
      <c r="B143" s="306"/>
      <c r="C143" s="307"/>
      <c r="D143" s="307"/>
      <c r="E143" s="307"/>
      <c r="F143" s="307"/>
      <c r="G143" s="307"/>
      <c r="H143" s="307"/>
      <c r="I143" s="307"/>
      <c r="J143" s="307"/>
      <c r="K143" s="308"/>
    </row>
    <row r="144" s="1" customFormat="1" ht="18.75" customHeight="1">
      <c r="B144" s="258"/>
      <c r="C144" s="258"/>
      <c r="D144" s="258"/>
      <c r="E144" s="258"/>
      <c r="F144" s="295"/>
      <c r="G144" s="258"/>
      <c r="H144" s="258"/>
      <c r="I144" s="258"/>
      <c r="J144" s="258"/>
      <c r="K144" s="258"/>
    </row>
    <row r="145" s="1" customFormat="1" ht="18.75" customHeight="1">
      <c r="B145" s="269"/>
      <c r="C145" s="269"/>
      <c r="D145" s="269"/>
      <c r="E145" s="269"/>
      <c r="F145" s="269"/>
      <c r="G145" s="269"/>
      <c r="H145" s="269"/>
      <c r="I145" s="269"/>
      <c r="J145" s="269"/>
      <c r="K145" s="269"/>
    </row>
    <row r="146" s="1" customFormat="1" ht="7.5" customHeight="1">
      <c r="B146" s="270"/>
      <c r="C146" s="271"/>
      <c r="D146" s="271"/>
      <c r="E146" s="271"/>
      <c r="F146" s="271"/>
      <c r="G146" s="271"/>
      <c r="H146" s="271"/>
      <c r="I146" s="271"/>
      <c r="J146" s="271"/>
      <c r="K146" s="272"/>
    </row>
    <row r="147" s="1" customFormat="1" ht="45" customHeight="1">
      <c r="B147" s="273"/>
      <c r="C147" s="274" t="s">
        <v>718</v>
      </c>
      <c r="D147" s="274"/>
      <c r="E147" s="274"/>
      <c r="F147" s="274"/>
      <c r="G147" s="274"/>
      <c r="H147" s="274"/>
      <c r="I147" s="274"/>
      <c r="J147" s="274"/>
      <c r="K147" s="275"/>
    </row>
    <row r="148" s="1" customFormat="1" ht="17.25" customHeight="1">
      <c r="B148" s="273"/>
      <c r="C148" s="276" t="s">
        <v>653</v>
      </c>
      <c r="D148" s="276"/>
      <c r="E148" s="276"/>
      <c r="F148" s="276" t="s">
        <v>654</v>
      </c>
      <c r="G148" s="277"/>
      <c r="H148" s="276" t="s">
        <v>56</v>
      </c>
      <c r="I148" s="276" t="s">
        <v>59</v>
      </c>
      <c r="J148" s="276" t="s">
        <v>655</v>
      </c>
      <c r="K148" s="275"/>
    </row>
    <row r="149" s="1" customFormat="1" ht="17.25" customHeight="1">
      <c r="B149" s="273"/>
      <c r="C149" s="278" t="s">
        <v>656</v>
      </c>
      <c r="D149" s="278"/>
      <c r="E149" s="278"/>
      <c r="F149" s="279" t="s">
        <v>657</v>
      </c>
      <c r="G149" s="280"/>
      <c r="H149" s="278"/>
      <c r="I149" s="278"/>
      <c r="J149" s="278" t="s">
        <v>658</v>
      </c>
      <c r="K149" s="275"/>
    </row>
    <row r="150" s="1" customFormat="1" ht="5.25" customHeight="1">
      <c r="B150" s="284"/>
      <c r="C150" s="281"/>
      <c r="D150" s="281"/>
      <c r="E150" s="281"/>
      <c r="F150" s="281"/>
      <c r="G150" s="282"/>
      <c r="H150" s="281"/>
      <c r="I150" s="281"/>
      <c r="J150" s="281"/>
      <c r="K150" s="305"/>
    </row>
    <row r="151" s="1" customFormat="1" ht="15" customHeight="1">
      <c r="B151" s="284"/>
      <c r="C151" s="309" t="s">
        <v>662</v>
      </c>
      <c r="D151" s="261"/>
      <c r="E151" s="261"/>
      <c r="F151" s="310" t="s">
        <v>659</v>
      </c>
      <c r="G151" s="261"/>
      <c r="H151" s="309" t="s">
        <v>699</v>
      </c>
      <c r="I151" s="309" t="s">
        <v>661</v>
      </c>
      <c r="J151" s="309">
        <v>120</v>
      </c>
      <c r="K151" s="305"/>
    </row>
    <row r="152" s="1" customFormat="1" ht="15" customHeight="1">
      <c r="B152" s="284"/>
      <c r="C152" s="309" t="s">
        <v>708</v>
      </c>
      <c r="D152" s="261"/>
      <c r="E152" s="261"/>
      <c r="F152" s="310" t="s">
        <v>659</v>
      </c>
      <c r="G152" s="261"/>
      <c r="H152" s="309" t="s">
        <v>719</v>
      </c>
      <c r="I152" s="309" t="s">
        <v>661</v>
      </c>
      <c r="J152" s="309" t="s">
        <v>710</v>
      </c>
      <c r="K152" s="305"/>
    </row>
    <row r="153" s="1" customFormat="1" ht="15" customHeight="1">
      <c r="B153" s="284"/>
      <c r="C153" s="309" t="s">
        <v>607</v>
      </c>
      <c r="D153" s="261"/>
      <c r="E153" s="261"/>
      <c r="F153" s="310" t="s">
        <v>659</v>
      </c>
      <c r="G153" s="261"/>
      <c r="H153" s="309" t="s">
        <v>720</v>
      </c>
      <c r="I153" s="309" t="s">
        <v>661</v>
      </c>
      <c r="J153" s="309" t="s">
        <v>710</v>
      </c>
      <c r="K153" s="305"/>
    </row>
    <row r="154" s="1" customFormat="1" ht="15" customHeight="1">
      <c r="B154" s="284"/>
      <c r="C154" s="309" t="s">
        <v>664</v>
      </c>
      <c r="D154" s="261"/>
      <c r="E154" s="261"/>
      <c r="F154" s="310" t="s">
        <v>665</v>
      </c>
      <c r="G154" s="261"/>
      <c r="H154" s="309" t="s">
        <v>699</v>
      </c>
      <c r="I154" s="309" t="s">
        <v>661</v>
      </c>
      <c r="J154" s="309">
        <v>50</v>
      </c>
      <c r="K154" s="305"/>
    </row>
    <row r="155" s="1" customFormat="1" ht="15" customHeight="1">
      <c r="B155" s="284"/>
      <c r="C155" s="309" t="s">
        <v>667</v>
      </c>
      <c r="D155" s="261"/>
      <c r="E155" s="261"/>
      <c r="F155" s="310" t="s">
        <v>659</v>
      </c>
      <c r="G155" s="261"/>
      <c r="H155" s="309" t="s">
        <v>699</v>
      </c>
      <c r="I155" s="309" t="s">
        <v>669</v>
      </c>
      <c r="J155" s="309"/>
      <c r="K155" s="305"/>
    </row>
    <row r="156" s="1" customFormat="1" ht="15" customHeight="1">
      <c r="B156" s="284"/>
      <c r="C156" s="309" t="s">
        <v>678</v>
      </c>
      <c r="D156" s="261"/>
      <c r="E156" s="261"/>
      <c r="F156" s="310" t="s">
        <v>665</v>
      </c>
      <c r="G156" s="261"/>
      <c r="H156" s="309" t="s">
        <v>699</v>
      </c>
      <c r="I156" s="309" t="s">
        <v>661</v>
      </c>
      <c r="J156" s="309">
        <v>50</v>
      </c>
      <c r="K156" s="305"/>
    </row>
    <row r="157" s="1" customFormat="1" ht="15" customHeight="1">
      <c r="B157" s="284"/>
      <c r="C157" s="309" t="s">
        <v>686</v>
      </c>
      <c r="D157" s="261"/>
      <c r="E157" s="261"/>
      <c r="F157" s="310" t="s">
        <v>665</v>
      </c>
      <c r="G157" s="261"/>
      <c r="H157" s="309" t="s">
        <v>699</v>
      </c>
      <c r="I157" s="309" t="s">
        <v>661</v>
      </c>
      <c r="J157" s="309">
        <v>50</v>
      </c>
      <c r="K157" s="305"/>
    </row>
    <row r="158" s="1" customFormat="1" ht="15" customHeight="1">
      <c r="B158" s="284"/>
      <c r="C158" s="309" t="s">
        <v>684</v>
      </c>
      <c r="D158" s="261"/>
      <c r="E158" s="261"/>
      <c r="F158" s="310" t="s">
        <v>665</v>
      </c>
      <c r="G158" s="261"/>
      <c r="H158" s="309" t="s">
        <v>699</v>
      </c>
      <c r="I158" s="309" t="s">
        <v>661</v>
      </c>
      <c r="J158" s="309">
        <v>50</v>
      </c>
      <c r="K158" s="305"/>
    </row>
    <row r="159" s="1" customFormat="1" ht="15" customHeight="1">
      <c r="B159" s="284"/>
      <c r="C159" s="309" t="s">
        <v>98</v>
      </c>
      <c r="D159" s="261"/>
      <c r="E159" s="261"/>
      <c r="F159" s="310" t="s">
        <v>659</v>
      </c>
      <c r="G159" s="261"/>
      <c r="H159" s="309" t="s">
        <v>721</v>
      </c>
      <c r="I159" s="309" t="s">
        <v>661</v>
      </c>
      <c r="J159" s="309" t="s">
        <v>722</v>
      </c>
      <c r="K159" s="305"/>
    </row>
    <row r="160" s="1" customFormat="1" ht="15" customHeight="1">
      <c r="B160" s="284"/>
      <c r="C160" s="309" t="s">
        <v>723</v>
      </c>
      <c r="D160" s="261"/>
      <c r="E160" s="261"/>
      <c r="F160" s="310" t="s">
        <v>659</v>
      </c>
      <c r="G160" s="261"/>
      <c r="H160" s="309" t="s">
        <v>724</v>
      </c>
      <c r="I160" s="309" t="s">
        <v>694</v>
      </c>
      <c r="J160" s="309"/>
      <c r="K160" s="305"/>
    </row>
    <row r="161" s="1" customFormat="1" ht="15" customHeight="1">
      <c r="B161" s="311"/>
      <c r="C161" s="293"/>
      <c r="D161" s="293"/>
      <c r="E161" s="293"/>
      <c r="F161" s="293"/>
      <c r="G161" s="293"/>
      <c r="H161" s="293"/>
      <c r="I161" s="293"/>
      <c r="J161" s="293"/>
      <c r="K161" s="312"/>
    </row>
    <row r="162" s="1" customFormat="1" ht="18.75" customHeight="1">
      <c r="B162" s="258"/>
      <c r="C162" s="261"/>
      <c r="D162" s="261"/>
      <c r="E162" s="261"/>
      <c r="F162" s="283"/>
      <c r="G162" s="261"/>
      <c r="H162" s="261"/>
      <c r="I162" s="261"/>
      <c r="J162" s="261"/>
      <c r="K162" s="258"/>
    </row>
    <row r="163" s="1" customFormat="1" ht="18.75" customHeight="1">
      <c r="B163" s="269"/>
      <c r="C163" s="269"/>
      <c r="D163" s="269"/>
      <c r="E163" s="269"/>
      <c r="F163" s="269"/>
      <c r="G163" s="269"/>
      <c r="H163" s="269"/>
      <c r="I163" s="269"/>
      <c r="J163" s="269"/>
      <c r="K163" s="269"/>
    </row>
    <row r="164" s="1" customFormat="1" ht="7.5" customHeight="1">
      <c r="B164" s="248"/>
      <c r="C164" s="249"/>
      <c r="D164" s="249"/>
      <c r="E164" s="249"/>
      <c r="F164" s="249"/>
      <c r="G164" s="249"/>
      <c r="H164" s="249"/>
      <c r="I164" s="249"/>
      <c r="J164" s="249"/>
      <c r="K164" s="250"/>
    </row>
    <row r="165" s="1" customFormat="1" ht="45" customHeight="1">
      <c r="B165" s="251"/>
      <c r="C165" s="252" t="s">
        <v>725</v>
      </c>
      <c r="D165" s="252"/>
      <c r="E165" s="252"/>
      <c r="F165" s="252"/>
      <c r="G165" s="252"/>
      <c r="H165" s="252"/>
      <c r="I165" s="252"/>
      <c r="J165" s="252"/>
      <c r="K165" s="253"/>
    </row>
    <row r="166" s="1" customFormat="1" ht="17.25" customHeight="1">
      <c r="B166" s="251"/>
      <c r="C166" s="276" t="s">
        <v>653</v>
      </c>
      <c r="D166" s="276"/>
      <c r="E166" s="276"/>
      <c r="F166" s="276" t="s">
        <v>654</v>
      </c>
      <c r="G166" s="313"/>
      <c r="H166" s="314" t="s">
        <v>56</v>
      </c>
      <c r="I166" s="314" t="s">
        <v>59</v>
      </c>
      <c r="J166" s="276" t="s">
        <v>655</v>
      </c>
      <c r="K166" s="253"/>
    </row>
    <row r="167" s="1" customFormat="1" ht="17.25" customHeight="1">
      <c r="B167" s="254"/>
      <c r="C167" s="278" t="s">
        <v>656</v>
      </c>
      <c r="D167" s="278"/>
      <c r="E167" s="278"/>
      <c r="F167" s="279" t="s">
        <v>657</v>
      </c>
      <c r="G167" s="315"/>
      <c r="H167" s="316"/>
      <c r="I167" s="316"/>
      <c r="J167" s="278" t="s">
        <v>658</v>
      </c>
      <c r="K167" s="256"/>
    </row>
    <row r="168" s="1" customFormat="1" ht="5.25" customHeight="1">
      <c r="B168" s="284"/>
      <c r="C168" s="281"/>
      <c r="D168" s="281"/>
      <c r="E168" s="281"/>
      <c r="F168" s="281"/>
      <c r="G168" s="282"/>
      <c r="H168" s="281"/>
      <c r="I168" s="281"/>
      <c r="J168" s="281"/>
      <c r="K168" s="305"/>
    </row>
    <row r="169" s="1" customFormat="1" ht="15" customHeight="1">
      <c r="B169" s="284"/>
      <c r="C169" s="261" t="s">
        <v>662</v>
      </c>
      <c r="D169" s="261"/>
      <c r="E169" s="261"/>
      <c r="F169" s="283" t="s">
        <v>659</v>
      </c>
      <c r="G169" s="261"/>
      <c r="H169" s="261" t="s">
        <v>699</v>
      </c>
      <c r="I169" s="261" t="s">
        <v>661</v>
      </c>
      <c r="J169" s="261">
        <v>120</v>
      </c>
      <c r="K169" s="305"/>
    </row>
    <row r="170" s="1" customFormat="1" ht="15" customHeight="1">
      <c r="B170" s="284"/>
      <c r="C170" s="261" t="s">
        <v>708</v>
      </c>
      <c r="D170" s="261"/>
      <c r="E170" s="261"/>
      <c r="F170" s="283" t="s">
        <v>659</v>
      </c>
      <c r="G170" s="261"/>
      <c r="H170" s="261" t="s">
        <v>709</v>
      </c>
      <c r="I170" s="261" t="s">
        <v>661</v>
      </c>
      <c r="J170" s="261" t="s">
        <v>710</v>
      </c>
      <c r="K170" s="305"/>
    </row>
    <row r="171" s="1" customFormat="1" ht="15" customHeight="1">
      <c r="B171" s="284"/>
      <c r="C171" s="261" t="s">
        <v>607</v>
      </c>
      <c r="D171" s="261"/>
      <c r="E171" s="261"/>
      <c r="F171" s="283" t="s">
        <v>659</v>
      </c>
      <c r="G171" s="261"/>
      <c r="H171" s="261" t="s">
        <v>726</v>
      </c>
      <c r="I171" s="261" t="s">
        <v>661</v>
      </c>
      <c r="J171" s="261" t="s">
        <v>710</v>
      </c>
      <c r="K171" s="305"/>
    </row>
    <row r="172" s="1" customFormat="1" ht="15" customHeight="1">
      <c r="B172" s="284"/>
      <c r="C172" s="261" t="s">
        <v>664</v>
      </c>
      <c r="D172" s="261"/>
      <c r="E172" s="261"/>
      <c r="F172" s="283" t="s">
        <v>665</v>
      </c>
      <c r="G172" s="261"/>
      <c r="H172" s="261" t="s">
        <v>726</v>
      </c>
      <c r="I172" s="261" t="s">
        <v>661</v>
      </c>
      <c r="J172" s="261">
        <v>50</v>
      </c>
      <c r="K172" s="305"/>
    </row>
    <row r="173" s="1" customFormat="1" ht="15" customHeight="1">
      <c r="B173" s="284"/>
      <c r="C173" s="261" t="s">
        <v>667</v>
      </c>
      <c r="D173" s="261"/>
      <c r="E173" s="261"/>
      <c r="F173" s="283" t="s">
        <v>659</v>
      </c>
      <c r="G173" s="261"/>
      <c r="H173" s="261" t="s">
        <v>726</v>
      </c>
      <c r="I173" s="261" t="s">
        <v>669</v>
      </c>
      <c r="J173" s="261"/>
      <c r="K173" s="305"/>
    </row>
    <row r="174" s="1" customFormat="1" ht="15" customHeight="1">
      <c r="B174" s="284"/>
      <c r="C174" s="261" t="s">
        <v>678</v>
      </c>
      <c r="D174" s="261"/>
      <c r="E174" s="261"/>
      <c r="F174" s="283" t="s">
        <v>665</v>
      </c>
      <c r="G174" s="261"/>
      <c r="H174" s="261" t="s">
        <v>726</v>
      </c>
      <c r="I174" s="261" t="s">
        <v>661</v>
      </c>
      <c r="J174" s="261">
        <v>50</v>
      </c>
      <c r="K174" s="305"/>
    </row>
    <row r="175" s="1" customFormat="1" ht="15" customHeight="1">
      <c r="B175" s="284"/>
      <c r="C175" s="261" t="s">
        <v>686</v>
      </c>
      <c r="D175" s="261"/>
      <c r="E175" s="261"/>
      <c r="F175" s="283" t="s">
        <v>665</v>
      </c>
      <c r="G175" s="261"/>
      <c r="H175" s="261" t="s">
        <v>726</v>
      </c>
      <c r="I175" s="261" t="s">
        <v>661</v>
      </c>
      <c r="J175" s="261">
        <v>50</v>
      </c>
      <c r="K175" s="305"/>
    </row>
    <row r="176" s="1" customFormat="1" ht="15" customHeight="1">
      <c r="B176" s="284"/>
      <c r="C176" s="261" t="s">
        <v>684</v>
      </c>
      <c r="D176" s="261"/>
      <c r="E176" s="261"/>
      <c r="F176" s="283" t="s">
        <v>665</v>
      </c>
      <c r="G176" s="261"/>
      <c r="H176" s="261" t="s">
        <v>726</v>
      </c>
      <c r="I176" s="261" t="s">
        <v>661</v>
      </c>
      <c r="J176" s="261">
        <v>50</v>
      </c>
      <c r="K176" s="305"/>
    </row>
    <row r="177" s="1" customFormat="1" ht="15" customHeight="1">
      <c r="B177" s="284"/>
      <c r="C177" s="261" t="s">
        <v>108</v>
      </c>
      <c r="D177" s="261"/>
      <c r="E177" s="261"/>
      <c r="F177" s="283" t="s">
        <v>659</v>
      </c>
      <c r="G177" s="261"/>
      <c r="H177" s="261" t="s">
        <v>727</v>
      </c>
      <c r="I177" s="261" t="s">
        <v>728</v>
      </c>
      <c r="J177" s="261"/>
      <c r="K177" s="305"/>
    </row>
    <row r="178" s="1" customFormat="1" ht="15" customHeight="1">
      <c r="B178" s="284"/>
      <c r="C178" s="261" t="s">
        <v>59</v>
      </c>
      <c r="D178" s="261"/>
      <c r="E178" s="261"/>
      <c r="F178" s="283" t="s">
        <v>659</v>
      </c>
      <c r="G178" s="261"/>
      <c r="H178" s="261" t="s">
        <v>729</v>
      </c>
      <c r="I178" s="261" t="s">
        <v>730</v>
      </c>
      <c r="J178" s="261">
        <v>1</v>
      </c>
      <c r="K178" s="305"/>
    </row>
    <row r="179" s="1" customFormat="1" ht="15" customHeight="1">
      <c r="B179" s="284"/>
      <c r="C179" s="261" t="s">
        <v>55</v>
      </c>
      <c r="D179" s="261"/>
      <c r="E179" s="261"/>
      <c r="F179" s="283" t="s">
        <v>659</v>
      </c>
      <c r="G179" s="261"/>
      <c r="H179" s="261" t="s">
        <v>731</v>
      </c>
      <c r="I179" s="261" t="s">
        <v>661</v>
      </c>
      <c r="J179" s="261">
        <v>20</v>
      </c>
      <c r="K179" s="305"/>
    </row>
    <row r="180" s="1" customFormat="1" ht="15" customHeight="1">
      <c r="B180" s="284"/>
      <c r="C180" s="261" t="s">
        <v>56</v>
      </c>
      <c r="D180" s="261"/>
      <c r="E180" s="261"/>
      <c r="F180" s="283" t="s">
        <v>659</v>
      </c>
      <c r="G180" s="261"/>
      <c r="H180" s="261" t="s">
        <v>732</v>
      </c>
      <c r="I180" s="261" t="s">
        <v>661</v>
      </c>
      <c r="J180" s="261">
        <v>255</v>
      </c>
      <c r="K180" s="305"/>
    </row>
    <row r="181" s="1" customFormat="1" ht="15" customHeight="1">
      <c r="B181" s="284"/>
      <c r="C181" s="261" t="s">
        <v>109</v>
      </c>
      <c r="D181" s="261"/>
      <c r="E181" s="261"/>
      <c r="F181" s="283" t="s">
        <v>659</v>
      </c>
      <c r="G181" s="261"/>
      <c r="H181" s="261" t="s">
        <v>623</v>
      </c>
      <c r="I181" s="261" t="s">
        <v>661</v>
      </c>
      <c r="J181" s="261">
        <v>10</v>
      </c>
      <c r="K181" s="305"/>
    </row>
    <row r="182" s="1" customFormat="1" ht="15" customHeight="1">
      <c r="B182" s="284"/>
      <c r="C182" s="261" t="s">
        <v>110</v>
      </c>
      <c r="D182" s="261"/>
      <c r="E182" s="261"/>
      <c r="F182" s="283" t="s">
        <v>659</v>
      </c>
      <c r="G182" s="261"/>
      <c r="H182" s="261" t="s">
        <v>733</v>
      </c>
      <c r="I182" s="261" t="s">
        <v>694</v>
      </c>
      <c r="J182" s="261"/>
      <c r="K182" s="305"/>
    </row>
    <row r="183" s="1" customFormat="1" ht="15" customHeight="1">
      <c r="B183" s="284"/>
      <c r="C183" s="261" t="s">
        <v>734</v>
      </c>
      <c r="D183" s="261"/>
      <c r="E183" s="261"/>
      <c r="F183" s="283" t="s">
        <v>659</v>
      </c>
      <c r="G183" s="261"/>
      <c r="H183" s="261" t="s">
        <v>735</v>
      </c>
      <c r="I183" s="261" t="s">
        <v>694</v>
      </c>
      <c r="J183" s="261"/>
      <c r="K183" s="305"/>
    </row>
    <row r="184" s="1" customFormat="1" ht="15" customHeight="1">
      <c r="B184" s="284"/>
      <c r="C184" s="261" t="s">
        <v>723</v>
      </c>
      <c r="D184" s="261"/>
      <c r="E184" s="261"/>
      <c r="F184" s="283" t="s">
        <v>659</v>
      </c>
      <c r="G184" s="261"/>
      <c r="H184" s="261" t="s">
        <v>736</v>
      </c>
      <c r="I184" s="261" t="s">
        <v>694</v>
      </c>
      <c r="J184" s="261"/>
      <c r="K184" s="305"/>
    </row>
    <row r="185" s="1" customFormat="1" ht="15" customHeight="1">
      <c r="B185" s="284"/>
      <c r="C185" s="261" t="s">
        <v>112</v>
      </c>
      <c r="D185" s="261"/>
      <c r="E185" s="261"/>
      <c r="F185" s="283" t="s">
        <v>665</v>
      </c>
      <c r="G185" s="261"/>
      <c r="H185" s="261" t="s">
        <v>737</v>
      </c>
      <c r="I185" s="261" t="s">
        <v>661</v>
      </c>
      <c r="J185" s="261">
        <v>50</v>
      </c>
      <c r="K185" s="305"/>
    </row>
    <row r="186" s="1" customFormat="1" ht="15" customHeight="1">
      <c r="B186" s="284"/>
      <c r="C186" s="261" t="s">
        <v>738</v>
      </c>
      <c r="D186" s="261"/>
      <c r="E186" s="261"/>
      <c r="F186" s="283" t="s">
        <v>665</v>
      </c>
      <c r="G186" s="261"/>
      <c r="H186" s="261" t="s">
        <v>739</v>
      </c>
      <c r="I186" s="261" t="s">
        <v>740</v>
      </c>
      <c r="J186" s="261"/>
      <c r="K186" s="305"/>
    </row>
    <row r="187" s="1" customFormat="1" ht="15" customHeight="1">
      <c r="B187" s="284"/>
      <c r="C187" s="261" t="s">
        <v>741</v>
      </c>
      <c r="D187" s="261"/>
      <c r="E187" s="261"/>
      <c r="F187" s="283" t="s">
        <v>665</v>
      </c>
      <c r="G187" s="261"/>
      <c r="H187" s="261" t="s">
        <v>742</v>
      </c>
      <c r="I187" s="261" t="s">
        <v>740</v>
      </c>
      <c r="J187" s="261"/>
      <c r="K187" s="305"/>
    </row>
    <row r="188" s="1" customFormat="1" ht="15" customHeight="1">
      <c r="B188" s="284"/>
      <c r="C188" s="261" t="s">
        <v>743</v>
      </c>
      <c r="D188" s="261"/>
      <c r="E188" s="261"/>
      <c r="F188" s="283" t="s">
        <v>665</v>
      </c>
      <c r="G188" s="261"/>
      <c r="H188" s="261" t="s">
        <v>744</v>
      </c>
      <c r="I188" s="261" t="s">
        <v>740</v>
      </c>
      <c r="J188" s="261"/>
      <c r="K188" s="305"/>
    </row>
    <row r="189" s="1" customFormat="1" ht="15" customHeight="1">
      <c r="B189" s="284"/>
      <c r="C189" s="317" t="s">
        <v>745</v>
      </c>
      <c r="D189" s="261"/>
      <c r="E189" s="261"/>
      <c r="F189" s="283" t="s">
        <v>665</v>
      </c>
      <c r="G189" s="261"/>
      <c r="H189" s="261" t="s">
        <v>746</v>
      </c>
      <c r="I189" s="261" t="s">
        <v>747</v>
      </c>
      <c r="J189" s="318" t="s">
        <v>748</v>
      </c>
      <c r="K189" s="305"/>
    </row>
    <row r="190" s="1" customFormat="1" ht="15" customHeight="1">
      <c r="B190" s="284"/>
      <c r="C190" s="268" t="s">
        <v>44</v>
      </c>
      <c r="D190" s="261"/>
      <c r="E190" s="261"/>
      <c r="F190" s="283" t="s">
        <v>659</v>
      </c>
      <c r="G190" s="261"/>
      <c r="H190" s="258" t="s">
        <v>749</v>
      </c>
      <c r="I190" s="261" t="s">
        <v>750</v>
      </c>
      <c r="J190" s="261"/>
      <c r="K190" s="305"/>
    </row>
    <row r="191" s="1" customFormat="1" ht="15" customHeight="1">
      <c r="B191" s="284"/>
      <c r="C191" s="268" t="s">
        <v>751</v>
      </c>
      <c r="D191" s="261"/>
      <c r="E191" s="261"/>
      <c r="F191" s="283" t="s">
        <v>659</v>
      </c>
      <c r="G191" s="261"/>
      <c r="H191" s="261" t="s">
        <v>752</v>
      </c>
      <c r="I191" s="261" t="s">
        <v>694</v>
      </c>
      <c r="J191" s="261"/>
      <c r="K191" s="305"/>
    </row>
    <row r="192" s="1" customFormat="1" ht="15" customHeight="1">
      <c r="B192" s="284"/>
      <c r="C192" s="268" t="s">
        <v>753</v>
      </c>
      <c r="D192" s="261"/>
      <c r="E192" s="261"/>
      <c r="F192" s="283" t="s">
        <v>659</v>
      </c>
      <c r="G192" s="261"/>
      <c r="H192" s="261" t="s">
        <v>754</v>
      </c>
      <c r="I192" s="261" t="s">
        <v>694</v>
      </c>
      <c r="J192" s="261"/>
      <c r="K192" s="305"/>
    </row>
    <row r="193" s="1" customFormat="1" ht="15" customHeight="1">
      <c r="B193" s="284"/>
      <c r="C193" s="268" t="s">
        <v>755</v>
      </c>
      <c r="D193" s="261"/>
      <c r="E193" s="261"/>
      <c r="F193" s="283" t="s">
        <v>665</v>
      </c>
      <c r="G193" s="261"/>
      <c r="H193" s="261" t="s">
        <v>756</v>
      </c>
      <c r="I193" s="261" t="s">
        <v>694</v>
      </c>
      <c r="J193" s="261"/>
      <c r="K193" s="305"/>
    </row>
    <row r="194" s="1" customFormat="1" ht="15" customHeight="1">
      <c r="B194" s="311"/>
      <c r="C194" s="319"/>
      <c r="D194" s="293"/>
      <c r="E194" s="293"/>
      <c r="F194" s="293"/>
      <c r="G194" s="293"/>
      <c r="H194" s="293"/>
      <c r="I194" s="293"/>
      <c r="J194" s="293"/>
      <c r="K194" s="312"/>
    </row>
    <row r="195" s="1" customFormat="1" ht="18.75" customHeight="1">
      <c r="B195" s="258"/>
      <c r="C195" s="261"/>
      <c r="D195" s="261"/>
      <c r="E195" s="261"/>
      <c r="F195" s="283"/>
      <c r="G195" s="261"/>
      <c r="H195" s="261"/>
      <c r="I195" s="261"/>
      <c r="J195" s="261"/>
      <c r="K195" s="258"/>
    </row>
    <row r="196" s="1" customFormat="1" ht="18.75" customHeight="1">
      <c r="B196" s="258"/>
      <c r="C196" s="261"/>
      <c r="D196" s="261"/>
      <c r="E196" s="261"/>
      <c r="F196" s="283"/>
      <c r="G196" s="261"/>
      <c r="H196" s="261"/>
      <c r="I196" s="261"/>
      <c r="J196" s="261"/>
      <c r="K196" s="258"/>
    </row>
    <row r="197" s="1" customFormat="1" ht="18.75" customHeight="1">
      <c r="B197" s="269"/>
      <c r="C197" s="269"/>
      <c r="D197" s="269"/>
      <c r="E197" s="269"/>
      <c r="F197" s="269"/>
      <c r="G197" s="269"/>
      <c r="H197" s="269"/>
      <c r="I197" s="269"/>
      <c r="J197" s="269"/>
      <c r="K197" s="269"/>
    </row>
    <row r="198" s="1" customFormat="1" ht="13.5">
      <c r="B198" s="248"/>
      <c r="C198" s="249"/>
      <c r="D198" s="249"/>
      <c r="E198" s="249"/>
      <c r="F198" s="249"/>
      <c r="G198" s="249"/>
      <c r="H198" s="249"/>
      <c r="I198" s="249"/>
      <c r="J198" s="249"/>
      <c r="K198" s="250"/>
    </row>
    <row r="199" s="1" customFormat="1" ht="21">
      <c r="B199" s="251"/>
      <c r="C199" s="252" t="s">
        <v>757</v>
      </c>
      <c r="D199" s="252"/>
      <c r="E199" s="252"/>
      <c r="F199" s="252"/>
      <c r="G199" s="252"/>
      <c r="H199" s="252"/>
      <c r="I199" s="252"/>
      <c r="J199" s="252"/>
      <c r="K199" s="253"/>
    </row>
    <row r="200" s="1" customFormat="1" ht="25.5" customHeight="1">
      <c r="B200" s="251"/>
      <c r="C200" s="320" t="s">
        <v>758</v>
      </c>
      <c r="D200" s="320"/>
      <c r="E200" s="320"/>
      <c r="F200" s="320" t="s">
        <v>759</v>
      </c>
      <c r="G200" s="321"/>
      <c r="H200" s="320" t="s">
        <v>760</v>
      </c>
      <c r="I200" s="320"/>
      <c r="J200" s="320"/>
      <c r="K200" s="253"/>
    </row>
    <row r="201" s="1" customFormat="1" ht="5.25" customHeight="1">
      <c r="B201" s="284"/>
      <c r="C201" s="281"/>
      <c r="D201" s="281"/>
      <c r="E201" s="281"/>
      <c r="F201" s="281"/>
      <c r="G201" s="261"/>
      <c r="H201" s="281"/>
      <c r="I201" s="281"/>
      <c r="J201" s="281"/>
      <c r="K201" s="305"/>
    </row>
    <row r="202" s="1" customFormat="1" ht="15" customHeight="1">
      <c r="B202" s="284"/>
      <c r="C202" s="261" t="s">
        <v>750</v>
      </c>
      <c r="D202" s="261"/>
      <c r="E202" s="261"/>
      <c r="F202" s="283" t="s">
        <v>45</v>
      </c>
      <c r="G202" s="261"/>
      <c r="H202" s="261" t="s">
        <v>761</v>
      </c>
      <c r="I202" s="261"/>
      <c r="J202" s="261"/>
      <c r="K202" s="305"/>
    </row>
    <row r="203" s="1" customFormat="1" ht="15" customHeight="1">
      <c r="B203" s="284"/>
      <c r="C203" s="290"/>
      <c r="D203" s="261"/>
      <c r="E203" s="261"/>
      <c r="F203" s="283" t="s">
        <v>46</v>
      </c>
      <c r="G203" s="261"/>
      <c r="H203" s="261" t="s">
        <v>762</v>
      </c>
      <c r="I203" s="261"/>
      <c r="J203" s="261"/>
      <c r="K203" s="305"/>
    </row>
    <row r="204" s="1" customFormat="1" ht="15" customHeight="1">
      <c r="B204" s="284"/>
      <c r="C204" s="290"/>
      <c r="D204" s="261"/>
      <c r="E204" s="261"/>
      <c r="F204" s="283" t="s">
        <v>49</v>
      </c>
      <c r="G204" s="261"/>
      <c r="H204" s="261" t="s">
        <v>763</v>
      </c>
      <c r="I204" s="261"/>
      <c r="J204" s="261"/>
      <c r="K204" s="305"/>
    </row>
    <row r="205" s="1" customFormat="1" ht="15" customHeight="1">
      <c r="B205" s="284"/>
      <c r="C205" s="261"/>
      <c r="D205" s="261"/>
      <c r="E205" s="261"/>
      <c r="F205" s="283" t="s">
        <v>47</v>
      </c>
      <c r="G205" s="261"/>
      <c r="H205" s="261" t="s">
        <v>764</v>
      </c>
      <c r="I205" s="261"/>
      <c r="J205" s="261"/>
      <c r="K205" s="305"/>
    </row>
    <row r="206" s="1" customFormat="1" ht="15" customHeight="1">
      <c r="B206" s="284"/>
      <c r="C206" s="261"/>
      <c r="D206" s="261"/>
      <c r="E206" s="261"/>
      <c r="F206" s="283" t="s">
        <v>48</v>
      </c>
      <c r="G206" s="261"/>
      <c r="H206" s="261" t="s">
        <v>765</v>
      </c>
      <c r="I206" s="261"/>
      <c r="J206" s="261"/>
      <c r="K206" s="305"/>
    </row>
    <row r="207" s="1" customFormat="1" ht="15" customHeight="1">
      <c r="B207" s="284"/>
      <c r="C207" s="261"/>
      <c r="D207" s="261"/>
      <c r="E207" s="261"/>
      <c r="F207" s="283"/>
      <c r="G207" s="261"/>
      <c r="H207" s="261"/>
      <c r="I207" s="261"/>
      <c r="J207" s="261"/>
      <c r="K207" s="305"/>
    </row>
    <row r="208" s="1" customFormat="1" ht="15" customHeight="1">
      <c r="B208" s="284"/>
      <c r="C208" s="261" t="s">
        <v>706</v>
      </c>
      <c r="D208" s="261"/>
      <c r="E208" s="261"/>
      <c r="F208" s="283" t="s">
        <v>81</v>
      </c>
      <c r="G208" s="261"/>
      <c r="H208" s="261" t="s">
        <v>766</v>
      </c>
      <c r="I208" s="261"/>
      <c r="J208" s="261"/>
      <c r="K208" s="305"/>
    </row>
    <row r="209" s="1" customFormat="1" ht="15" customHeight="1">
      <c r="B209" s="284"/>
      <c r="C209" s="290"/>
      <c r="D209" s="261"/>
      <c r="E209" s="261"/>
      <c r="F209" s="283" t="s">
        <v>89</v>
      </c>
      <c r="G209" s="261"/>
      <c r="H209" s="261" t="s">
        <v>603</v>
      </c>
      <c r="I209" s="261"/>
      <c r="J209" s="261"/>
      <c r="K209" s="305"/>
    </row>
    <row r="210" s="1" customFormat="1" ht="15" customHeight="1">
      <c r="B210" s="284"/>
      <c r="C210" s="261"/>
      <c r="D210" s="261"/>
      <c r="E210" s="261"/>
      <c r="F210" s="283" t="s">
        <v>601</v>
      </c>
      <c r="G210" s="261"/>
      <c r="H210" s="261" t="s">
        <v>767</v>
      </c>
      <c r="I210" s="261"/>
      <c r="J210" s="261"/>
      <c r="K210" s="305"/>
    </row>
    <row r="211" s="1" customFormat="1" ht="15" customHeight="1">
      <c r="B211" s="322"/>
      <c r="C211" s="290"/>
      <c r="D211" s="290"/>
      <c r="E211" s="290"/>
      <c r="F211" s="283" t="s">
        <v>604</v>
      </c>
      <c r="G211" s="268"/>
      <c r="H211" s="309" t="s">
        <v>605</v>
      </c>
      <c r="I211" s="309"/>
      <c r="J211" s="309"/>
      <c r="K211" s="323"/>
    </row>
    <row r="212" s="1" customFormat="1" ht="15" customHeight="1">
      <c r="B212" s="322"/>
      <c r="C212" s="290"/>
      <c r="D212" s="290"/>
      <c r="E212" s="290"/>
      <c r="F212" s="283" t="s">
        <v>606</v>
      </c>
      <c r="G212" s="268"/>
      <c r="H212" s="309" t="s">
        <v>585</v>
      </c>
      <c r="I212" s="309"/>
      <c r="J212" s="309"/>
      <c r="K212" s="323"/>
    </row>
    <row r="213" s="1" customFormat="1" ht="15" customHeight="1">
      <c r="B213" s="322"/>
      <c r="C213" s="290"/>
      <c r="D213" s="290"/>
      <c r="E213" s="290"/>
      <c r="F213" s="324"/>
      <c r="G213" s="268"/>
      <c r="H213" s="325"/>
      <c r="I213" s="325"/>
      <c r="J213" s="325"/>
      <c r="K213" s="323"/>
    </row>
    <row r="214" s="1" customFormat="1" ht="15" customHeight="1">
      <c r="B214" s="322"/>
      <c r="C214" s="261" t="s">
        <v>730</v>
      </c>
      <c r="D214" s="290"/>
      <c r="E214" s="290"/>
      <c r="F214" s="283">
        <v>1</v>
      </c>
      <c r="G214" s="268"/>
      <c r="H214" s="309" t="s">
        <v>768</v>
      </c>
      <c r="I214" s="309"/>
      <c r="J214" s="309"/>
      <c r="K214" s="323"/>
    </row>
    <row r="215" s="1" customFormat="1" ht="15" customHeight="1">
      <c r="B215" s="322"/>
      <c r="C215" s="290"/>
      <c r="D215" s="290"/>
      <c r="E215" s="290"/>
      <c r="F215" s="283">
        <v>2</v>
      </c>
      <c r="G215" s="268"/>
      <c r="H215" s="309" t="s">
        <v>769</v>
      </c>
      <c r="I215" s="309"/>
      <c r="J215" s="309"/>
      <c r="K215" s="323"/>
    </row>
    <row r="216" s="1" customFormat="1" ht="15" customHeight="1">
      <c r="B216" s="322"/>
      <c r="C216" s="290"/>
      <c r="D216" s="290"/>
      <c r="E216" s="290"/>
      <c r="F216" s="283">
        <v>3</v>
      </c>
      <c r="G216" s="268"/>
      <c r="H216" s="309" t="s">
        <v>770</v>
      </c>
      <c r="I216" s="309"/>
      <c r="J216" s="309"/>
      <c r="K216" s="323"/>
    </row>
    <row r="217" s="1" customFormat="1" ht="15" customHeight="1">
      <c r="B217" s="322"/>
      <c r="C217" s="290"/>
      <c r="D217" s="290"/>
      <c r="E217" s="290"/>
      <c r="F217" s="283">
        <v>4</v>
      </c>
      <c r="G217" s="268"/>
      <c r="H217" s="309" t="s">
        <v>771</v>
      </c>
      <c r="I217" s="309"/>
      <c r="J217" s="309"/>
      <c r="K217" s="323"/>
    </row>
    <row r="218" s="1" customFormat="1" ht="12.75" customHeight="1">
      <c r="B218" s="326"/>
      <c r="C218" s="327"/>
      <c r="D218" s="327"/>
      <c r="E218" s="327"/>
      <c r="F218" s="327"/>
      <c r="G218" s="327"/>
      <c r="H218" s="327"/>
      <c r="I218" s="327"/>
      <c r="J218" s="327"/>
      <c r="K218" s="32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ZUZANA JANDOVÁ</dc:creator>
  <cp:lastModifiedBy>ZUZANA JANDOVÁ</cp:lastModifiedBy>
  <dcterms:created xsi:type="dcterms:W3CDTF">2021-01-25T16:26:31Z</dcterms:created>
  <dcterms:modified xsi:type="dcterms:W3CDTF">2021-01-25T16:26:36Z</dcterms:modified>
</cp:coreProperties>
</file>